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.kristan.STYRAX\Desktop\"/>
    </mc:Choice>
  </mc:AlternateContent>
  <bookViews>
    <workbookView xWindow="0" yWindow="0" windowWidth="28800" windowHeight="137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P11" i="1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V22" i="1" s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V36" i="1" s="1"/>
  <c r="U33" i="1"/>
  <c r="U34" i="1"/>
  <c r="U35" i="1"/>
  <c r="U36" i="1"/>
  <c r="U37" i="1"/>
  <c r="V43" i="1" s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V57" i="1" s="1"/>
  <c r="U53" i="1"/>
  <c r="U54" i="1"/>
  <c r="U55" i="1"/>
  <c r="U56" i="1"/>
  <c r="U57" i="1"/>
  <c r="U58" i="1"/>
  <c r="V64" i="1" s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3" i="1"/>
  <c r="B76" i="1"/>
  <c r="E76" i="1" s="1"/>
  <c r="F76" i="1" s="1"/>
  <c r="C76" i="1"/>
  <c r="K76" i="1"/>
  <c r="K77" i="1" s="1"/>
  <c r="N76" i="1"/>
  <c r="O76" i="1"/>
  <c r="B77" i="1"/>
  <c r="C77" i="1"/>
  <c r="B78" i="1"/>
  <c r="C78" i="1"/>
  <c r="V29" i="1"/>
  <c r="V50" i="1"/>
  <c r="V71" i="1" l="1"/>
  <c r="V15" i="1"/>
  <c r="V8" i="1"/>
  <c r="V78" i="1"/>
  <c r="K78" i="1"/>
  <c r="N78" i="1" s="1"/>
  <c r="O78" i="1" s="1"/>
  <c r="N77" i="1"/>
  <c r="O77" i="1" s="1"/>
  <c r="E78" i="1"/>
  <c r="F78" i="1" s="1"/>
  <c r="E77" i="1"/>
  <c r="F77" i="1" s="1"/>
  <c r="K5" i="1"/>
  <c r="K6" i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4" i="1"/>
  <c r="K3" i="1"/>
  <c r="B5" i="1"/>
  <c r="B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4" i="1"/>
  <c r="B3" i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N11" i="1" l="1"/>
  <c r="O11" i="1" s="1"/>
  <c r="N12" i="1" l="1"/>
  <c r="O12" i="1" s="1"/>
  <c r="E11" i="1"/>
  <c r="F11" i="1" s="1"/>
  <c r="N13" i="1" l="1"/>
  <c r="O13" i="1" s="1"/>
  <c r="E12" i="1"/>
  <c r="F12" i="1" s="1"/>
  <c r="N14" i="1" l="1"/>
  <c r="O14" i="1" s="1"/>
  <c r="E13" i="1"/>
  <c r="F13" i="1" s="1"/>
  <c r="N15" i="1" l="1"/>
  <c r="O15" i="1" s="1"/>
  <c r="E14" i="1"/>
  <c r="F14" i="1" s="1"/>
  <c r="N16" i="1" l="1"/>
  <c r="O16" i="1" s="1"/>
  <c r="E15" i="1"/>
  <c r="F15" i="1" s="1"/>
  <c r="N17" i="1" l="1"/>
  <c r="O17" i="1" s="1"/>
  <c r="E16" i="1"/>
  <c r="F16" i="1" s="1"/>
  <c r="N18" i="1" l="1"/>
  <c r="O18" i="1" s="1"/>
  <c r="E17" i="1"/>
  <c r="F17" i="1" s="1"/>
  <c r="N19" i="1" l="1"/>
  <c r="O19" i="1" s="1"/>
  <c r="E18" i="1"/>
  <c r="F18" i="1" s="1"/>
  <c r="N20" i="1" l="1"/>
  <c r="O20" i="1" s="1"/>
  <c r="E20" i="1"/>
  <c r="F20" i="1" s="1"/>
  <c r="E19" i="1"/>
  <c r="F19" i="1" s="1"/>
  <c r="N21" i="1" l="1"/>
  <c r="O21" i="1" s="1"/>
  <c r="N22" i="1" l="1"/>
  <c r="O22" i="1" s="1"/>
  <c r="E21" i="1"/>
  <c r="F21" i="1" s="1"/>
  <c r="E22" i="1"/>
  <c r="F22" i="1" s="1"/>
  <c r="N23" i="1" l="1"/>
  <c r="O23" i="1" s="1"/>
  <c r="N24" i="1" l="1"/>
  <c r="O24" i="1" s="1"/>
  <c r="E23" i="1"/>
  <c r="F23" i="1" s="1"/>
  <c r="N26" i="1" l="1"/>
  <c r="O26" i="1" s="1"/>
  <c r="N25" i="1"/>
  <c r="O25" i="1" s="1"/>
  <c r="E24" i="1"/>
  <c r="F24" i="1" s="1"/>
  <c r="E25" i="1" l="1"/>
  <c r="F25" i="1" s="1"/>
  <c r="N27" i="1" l="1"/>
  <c r="O27" i="1" s="1"/>
  <c r="E26" i="1"/>
  <c r="F26" i="1" s="1"/>
  <c r="N28" i="1" l="1"/>
  <c r="O28" i="1" s="1"/>
  <c r="E27" i="1"/>
  <c r="F27" i="1" s="1"/>
  <c r="N29" i="1" l="1"/>
  <c r="O29" i="1" s="1"/>
  <c r="E28" i="1"/>
  <c r="F28" i="1" s="1"/>
  <c r="N30" i="1" l="1"/>
  <c r="O30" i="1" s="1"/>
  <c r="E29" i="1"/>
  <c r="F29" i="1" s="1"/>
  <c r="N31" i="1" l="1"/>
  <c r="O31" i="1" s="1"/>
  <c r="E30" i="1"/>
  <c r="F30" i="1" s="1"/>
  <c r="N32" i="1" l="1"/>
  <c r="O32" i="1" s="1"/>
  <c r="E31" i="1"/>
  <c r="F31" i="1" s="1"/>
  <c r="N33" i="1" l="1"/>
  <c r="O33" i="1" s="1"/>
  <c r="E32" i="1"/>
  <c r="F32" i="1" s="1"/>
  <c r="N34" i="1" l="1"/>
  <c r="O34" i="1" s="1"/>
  <c r="E33" i="1"/>
  <c r="F33" i="1" s="1"/>
  <c r="N36" i="1" l="1"/>
  <c r="O36" i="1" s="1"/>
  <c r="N35" i="1"/>
  <c r="O35" i="1" s="1"/>
  <c r="E34" i="1"/>
  <c r="F34" i="1" s="1"/>
  <c r="E35" i="1" l="1"/>
  <c r="F35" i="1" s="1"/>
  <c r="N38" i="1" l="1"/>
  <c r="O38" i="1" s="1"/>
  <c r="N37" i="1"/>
  <c r="O37" i="1" s="1"/>
  <c r="E36" i="1"/>
  <c r="F36" i="1" s="1"/>
  <c r="E37" i="1" l="1"/>
  <c r="F37" i="1" s="1"/>
  <c r="N40" i="1" l="1"/>
  <c r="O40" i="1" s="1"/>
  <c r="N39" i="1"/>
  <c r="O39" i="1" s="1"/>
  <c r="E38" i="1"/>
  <c r="F38" i="1" s="1"/>
  <c r="E39" i="1" l="1"/>
  <c r="F39" i="1" s="1"/>
  <c r="N42" i="1" l="1"/>
  <c r="O42" i="1" s="1"/>
  <c r="N41" i="1"/>
  <c r="O41" i="1" s="1"/>
  <c r="E40" i="1"/>
  <c r="F40" i="1" s="1"/>
  <c r="E41" i="1" l="1"/>
  <c r="F41" i="1" s="1"/>
  <c r="N43" i="1" l="1"/>
  <c r="O43" i="1" s="1"/>
  <c r="E42" i="1"/>
  <c r="F42" i="1" s="1"/>
  <c r="N44" i="1" l="1"/>
  <c r="O44" i="1" s="1"/>
  <c r="E43" i="1"/>
  <c r="F43" i="1" s="1"/>
  <c r="N45" i="1" l="1"/>
  <c r="O45" i="1" s="1"/>
  <c r="E44" i="1"/>
  <c r="F44" i="1" s="1"/>
  <c r="N46" i="1" l="1"/>
  <c r="O46" i="1" s="1"/>
  <c r="E45" i="1"/>
  <c r="F45" i="1" s="1"/>
  <c r="N47" i="1" l="1"/>
  <c r="O47" i="1" s="1"/>
  <c r="E46" i="1"/>
  <c r="F46" i="1" s="1"/>
  <c r="N49" i="1" l="1"/>
  <c r="O49" i="1" s="1"/>
  <c r="N48" i="1"/>
  <c r="O48" i="1" s="1"/>
  <c r="E47" i="1"/>
  <c r="F47" i="1" s="1"/>
  <c r="E48" i="1" l="1"/>
  <c r="F48" i="1" s="1"/>
  <c r="N50" i="1" l="1"/>
  <c r="O50" i="1" s="1"/>
  <c r="E49" i="1"/>
  <c r="F49" i="1" s="1"/>
  <c r="N51" i="1" l="1"/>
  <c r="O51" i="1" s="1"/>
  <c r="E50" i="1"/>
  <c r="F50" i="1" s="1"/>
  <c r="N53" i="1" l="1"/>
  <c r="O53" i="1" s="1"/>
  <c r="N52" i="1"/>
  <c r="O52" i="1" s="1"/>
  <c r="E51" i="1"/>
  <c r="F51" i="1" s="1"/>
  <c r="E52" i="1" l="1"/>
  <c r="F52" i="1" s="1"/>
  <c r="N55" i="1" l="1"/>
  <c r="O55" i="1" s="1"/>
  <c r="N54" i="1"/>
  <c r="O54" i="1" s="1"/>
  <c r="E53" i="1"/>
  <c r="F53" i="1" s="1"/>
  <c r="E54" i="1" l="1"/>
  <c r="F54" i="1" s="1"/>
  <c r="N56" i="1" l="1"/>
  <c r="O56" i="1" s="1"/>
  <c r="E55" i="1"/>
  <c r="F55" i="1" s="1"/>
  <c r="N57" i="1" l="1"/>
  <c r="O57" i="1" s="1"/>
  <c r="E56" i="1"/>
  <c r="F56" i="1" s="1"/>
  <c r="N58" i="1" l="1"/>
  <c r="O58" i="1" s="1"/>
  <c r="E57" i="1"/>
  <c r="F57" i="1" s="1"/>
  <c r="N59" i="1" l="1"/>
  <c r="O59" i="1" s="1"/>
  <c r="E58" i="1"/>
  <c r="F58" i="1" s="1"/>
  <c r="N60" i="1" l="1"/>
  <c r="O60" i="1" s="1"/>
  <c r="E59" i="1"/>
  <c r="F59" i="1" s="1"/>
  <c r="N61" i="1" l="1"/>
  <c r="O61" i="1" s="1"/>
  <c r="E60" i="1"/>
  <c r="F60" i="1" s="1"/>
  <c r="N62" i="1" l="1"/>
  <c r="O62" i="1" s="1"/>
  <c r="E61" i="1"/>
  <c r="F61" i="1" s="1"/>
  <c r="N63" i="1" l="1"/>
  <c r="O63" i="1" s="1"/>
  <c r="E62" i="1"/>
  <c r="F62" i="1" s="1"/>
  <c r="N64" i="1" l="1"/>
  <c r="O64" i="1" s="1"/>
  <c r="E63" i="1"/>
  <c r="F63" i="1" s="1"/>
  <c r="N65" i="1" l="1"/>
  <c r="O65" i="1" s="1"/>
  <c r="E64" i="1"/>
  <c r="F64" i="1" s="1"/>
  <c r="N66" i="1" l="1"/>
  <c r="O66" i="1" s="1"/>
  <c r="E65" i="1"/>
  <c r="F65" i="1" s="1"/>
  <c r="N67" i="1" l="1"/>
  <c r="O67" i="1" s="1"/>
  <c r="E66" i="1"/>
  <c r="F66" i="1" s="1"/>
  <c r="N68" i="1" l="1"/>
  <c r="O68" i="1" s="1"/>
  <c r="E67" i="1"/>
  <c r="F67" i="1" s="1"/>
  <c r="E68" i="1" l="1"/>
  <c r="F68" i="1" s="1"/>
  <c r="N69" i="1"/>
  <c r="O69" i="1" s="1"/>
  <c r="N70" i="1" l="1"/>
  <c r="O70" i="1" s="1"/>
  <c r="E69" i="1"/>
  <c r="F69" i="1" s="1"/>
  <c r="E70" i="1" l="1"/>
  <c r="F70" i="1" s="1"/>
  <c r="N71" i="1"/>
  <c r="O71" i="1" s="1"/>
  <c r="E71" i="1" l="1"/>
  <c r="F71" i="1" s="1"/>
  <c r="E72" i="1"/>
  <c r="F72" i="1" s="1"/>
  <c r="N72" i="1"/>
  <c r="O72" i="1" s="1"/>
  <c r="E73" i="1" l="1"/>
  <c r="F73" i="1" s="1"/>
  <c r="N73" i="1"/>
  <c r="O73" i="1" s="1"/>
  <c r="E74" i="1"/>
  <c r="F74" i="1" s="1"/>
  <c r="E75" i="1"/>
  <c r="F75" i="1" s="1"/>
  <c r="N75" i="1" l="1"/>
  <c r="O75" i="1" s="1"/>
  <c r="N74" i="1"/>
  <c r="O74" i="1" s="1"/>
</calcChain>
</file>

<file path=xl/sharedStrings.xml><?xml version="1.0" encoding="utf-8"?>
<sst xmlns="http://schemas.openxmlformats.org/spreadsheetml/2006/main" count="64" uniqueCount="11">
  <si>
    <t>v nemocnici</t>
  </si>
  <si>
    <t>aktivních</t>
  </si>
  <si>
    <t>R</t>
  </si>
  <si>
    <t>-</t>
  </si>
  <si>
    <t>průměr R za týden</t>
  </si>
  <si>
    <t>hospitalizovaných</t>
  </si>
  <si>
    <t>zemřelých</t>
  </si>
  <si>
    <t>vlastní predikce, R klesá o setinu denně</t>
  </si>
  <si>
    <t>vládní  predikce, R klesá o dvě setiny denně</t>
  </si>
  <si>
    <t>skutečná data</t>
  </si>
  <si>
    <t xml:space="preserve">Je-li aktuálně vyčerpáno 80% kapacit zdrav. zařízení, pak 100% odpovídá 5625.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</si>
</sst>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/>
      </patternFill>
    </fill>
    <fill>
      <patternFill patternType="lightUp">
        <fgColor theme="7"/>
        <bgColor theme="9" tint="0.79998168889431442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0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9" tint="-0.24994659260841701"/>
      </left>
      <right style="thin">
        <color theme="0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/>
    <xf numFmtId="4" fontId="0" fillId="0" borderId="1" xfId="0" applyNumberFormat="1" applyBorder="1"/>
    <xf numFmtId="3" fontId="0" fillId="0" borderId="1" xfId="0" applyNumberFormat="1" applyBorder="1"/>
    <xf numFmtId="3" fontId="0" fillId="2" borderId="1" xfId="0" applyNumberFormat="1" applyFill="1" applyBorder="1"/>
    <xf numFmtId="0" fontId="0" fillId="0" borderId="1" xfId="0" applyBorder="1"/>
    <xf numFmtId="4" fontId="0" fillId="0" borderId="1" xfId="0" applyNumberFormat="1" applyFont="1" applyBorder="1"/>
    <xf numFmtId="3" fontId="0" fillId="0" borderId="1" xfId="0" applyNumberFormat="1" applyFont="1" applyBorder="1"/>
    <xf numFmtId="3" fontId="0" fillId="2" borderId="1" xfId="0" applyNumberFormat="1" applyFont="1" applyFill="1" applyBorder="1"/>
    <xf numFmtId="4" fontId="0" fillId="0" borderId="3" xfId="0" applyNumberFormat="1" applyBorder="1"/>
    <xf numFmtId="3" fontId="0" fillId="0" borderId="3" xfId="0" applyNumberFormat="1" applyBorder="1"/>
    <xf numFmtId="4" fontId="0" fillId="0" borderId="4" xfId="0" applyNumberFormat="1" applyBorder="1"/>
    <xf numFmtId="3" fontId="0" fillId="0" borderId="4" xfId="0" applyNumberFormat="1" applyBorder="1"/>
    <xf numFmtId="4" fontId="1" fillId="3" borderId="5" xfId="0" applyNumberFormat="1" applyFont="1" applyFill="1" applyBorder="1"/>
    <xf numFmtId="3" fontId="1" fillId="3" borderId="5" xfId="0" applyNumberFormat="1" applyFont="1" applyFill="1" applyBorder="1"/>
    <xf numFmtId="3" fontId="1" fillId="3" borderId="6" xfId="0" applyNumberFormat="1" applyFont="1" applyFill="1" applyBorder="1"/>
    <xf numFmtId="0" fontId="0" fillId="0" borderId="7" xfId="0" applyFont="1" applyBorder="1"/>
    <xf numFmtId="3" fontId="0" fillId="3" borderId="8" xfId="0" applyNumberFormat="1" applyFill="1" applyBorder="1"/>
    <xf numFmtId="4" fontId="0" fillId="4" borderId="1" xfId="0" applyNumberFormat="1" applyFill="1" applyBorder="1"/>
    <xf numFmtId="3" fontId="0" fillId="4" borderId="1" xfId="0" applyNumberFormat="1" applyFill="1" applyBorder="1"/>
    <xf numFmtId="3" fontId="0" fillId="5" borderId="1" xfId="0" applyNumberFormat="1" applyFill="1" applyBorder="1"/>
    <xf numFmtId="0" fontId="0" fillId="4" borderId="1" xfId="0" applyFill="1" applyBorder="1"/>
    <xf numFmtId="0" fontId="0" fillId="4" borderId="0" xfId="0" applyFill="1"/>
    <xf numFmtId="3" fontId="0" fillId="4" borderId="3" xfId="0" applyNumberFormat="1" applyFill="1" applyBorder="1"/>
    <xf numFmtId="4" fontId="0" fillId="4" borderId="3" xfId="0" applyNumberFormat="1" applyFill="1" applyBorder="1"/>
    <xf numFmtId="4" fontId="1" fillId="6" borderId="5" xfId="0" applyNumberFormat="1" applyFont="1" applyFill="1" applyBorder="1"/>
    <xf numFmtId="3" fontId="1" fillId="6" borderId="5" xfId="0" applyNumberFormat="1" applyFont="1" applyFill="1" applyBorder="1"/>
    <xf numFmtId="3" fontId="1" fillId="6" borderId="6" xfId="0" applyNumberFormat="1" applyFont="1" applyFill="1" applyBorder="1"/>
    <xf numFmtId="3" fontId="1" fillId="4" borderId="2" xfId="0" applyNumberFormat="1" applyFont="1" applyFill="1" applyBorder="1"/>
    <xf numFmtId="3" fontId="1" fillId="5" borderId="1" xfId="0" applyNumberFormat="1" applyFont="1" applyFill="1" applyBorder="1"/>
    <xf numFmtId="0" fontId="0" fillId="4" borderId="1" xfId="0" applyFont="1" applyFill="1" applyBorder="1"/>
    <xf numFmtId="4" fontId="0" fillId="4" borderId="1" xfId="0" applyNumberFormat="1" applyFont="1" applyFill="1" applyBorder="1"/>
    <xf numFmtId="3" fontId="0" fillId="4" borderId="1" xfId="0" applyNumberFormat="1" applyFont="1" applyFill="1" applyBorder="1"/>
    <xf numFmtId="0" fontId="0" fillId="4" borderId="0" xfId="0" applyFont="1" applyFill="1"/>
    <xf numFmtId="0" fontId="0" fillId="0" borderId="2" xfId="0" applyBorder="1"/>
    <xf numFmtId="0" fontId="0" fillId="4" borderId="2" xfId="0" applyFill="1" applyBorder="1"/>
    <xf numFmtId="0" fontId="0" fillId="0" borderId="2" xfId="0" applyFont="1" applyBorder="1"/>
    <xf numFmtId="0" fontId="0" fillId="4" borderId="2" xfId="0" applyFont="1" applyFill="1" applyBorder="1"/>
    <xf numFmtId="3" fontId="0" fillId="2" borderId="4" xfId="0" applyNumberFormat="1" applyFill="1" applyBorder="1"/>
    <xf numFmtId="0" fontId="0" fillId="0" borderId="4" xfId="0" applyBorder="1"/>
    <xf numFmtId="0" fontId="0" fillId="0" borderId="9" xfId="0" applyBorder="1"/>
    <xf numFmtId="3" fontId="1" fillId="0" borderId="10" xfId="0" applyNumberFormat="1" applyFont="1" applyBorder="1"/>
    <xf numFmtId="4" fontId="1" fillId="0" borderId="10" xfId="0" applyNumberFormat="1" applyFont="1" applyBorder="1"/>
    <xf numFmtId="3" fontId="1" fillId="2" borderId="10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2" xfId="0" applyNumberFormat="1" applyFont="1" applyBorder="1"/>
    <xf numFmtId="3" fontId="1" fillId="0" borderId="12" xfId="0" applyNumberFormat="1" applyFont="1" applyBorder="1"/>
    <xf numFmtId="3" fontId="1" fillId="6" borderId="0" xfId="0" applyNumberFormat="1" applyFont="1" applyFill="1" applyBorder="1"/>
    <xf numFmtId="3" fontId="1" fillId="0" borderId="11" xfId="0" applyNumberFormat="1" applyFont="1" applyBorder="1"/>
    <xf numFmtId="3" fontId="0" fillId="0" borderId="9" xfId="0" applyNumberFormat="1" applyBorder="1"/>
    <xf numFmtId="3" fontId="0" fillId="0" borderId="2" xfId="0" applyNumberFormat="1" applyBorder="1"/>
    <xf numFmtId="3" fontId="0" fillId="4" borderId="2" xfId="0" applyNumberFormat="1" applyFill="1" applyBorder="1"/>
    <xf numFmtId="3" fontId="0" fillId="0" borderId="2" xfId="0" applyNumberFormat="1" applyFont="1" applyBorder="1"/>
    <xf numFmtId="3" fontId="0" fillId="4" borderId="2" xfId="0" applyNumberFormat="1" applyFont="1" applyFill="1" applyBorder="1"/>
    <xf numFmtId="3" fontId="0" fillId="5" borderId="3" xfId="0" applyNumberFormat="1" applyFill="1" applyBorder="1"/>
    <xf numFmtId="0" fontId="0" fillId="4" borderId="3" xfId="0" applyFill="1" applyBorder="1"/>
    <xf numFmtId="3" fontId="0" fillId="4" borderId="13" xfId="0" applyNumberFormat="1" applyFill="1" applyBorder="1"/>
    <xf numFmtId="0" fontId="0" fillId="4" borderId="13" xfId="0" applyFill="1" applyBorder="1"/>
    <xf numFmtId="0" fontId="0" fillId="0" borderId="0" xfId="0" applyFill="1" applyBorder="1"/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0" fillId="0" borderId="15" xfId="0" applyNumberFormat="1" applyFill="1" applyBorder="1" applyAlignment="1"/>
    <xf numFmtId="14" fontId="1" fillId="0" borderId="16" xfId="0" applyNumberFormat="1" applyFont="1" applyBorder="1"/>
    <xf numFmtId="14" fontId="0" fillId="0" borderId="14" xfId="0" applyNumberFormat="1" applyBorder="1"/>
    <xf numFmtId="3" fontId="0" fillId="0" borderId="13" xfId="0" applyNumberFormat="1" applyBorder="1"/>
    <xf numFmtId="3" fontId="0" fillId="6" borderId="17" xfId="0" applyNumberFormat="1" applyFill="1" applyBorder="1"/>
    <xf numFmtId="14" fontId="0" fillId="0" borderId="18" xfId="0" applyNumberFormat="1" applyBorder="1"/>
    <xf numFmtId="14" fontId="0" fillId="4" borderId="18" xfId="0" applyNumberFormat="1" applyFill="1" applyBorder="1"/>
    <xf numFmtId="14" fontId="0" fillId="0" borderId="18" xfId="0" applyNumberFormat="1" applyFont="1" applyBorder="1"/>
    <xf numFmtId="14" fontId="0" fillId="0" borderId="19" xfId="0" applyNumberFormat="1" applyBorder="1"/>
    <xf numFmtId="14" fontId="1" fillId="6" borderId="20" xfId="0" applyNumberFormat="1" applyFont="1" applyFill="1" applyBorder="1"/>
    <xf numFmtId="14" fontId="0" fillId="4" borderId="19" xfId="0" applyNumberFormat="1" applyFill="1" applyBorder="1"/>
    <xf numFmtId="0" fontId="0" fillId="0" borderId="0" xfId="0" applyFill="1" applyBorder="1" applyAlignment="1">
      <alignment horizontal="center"/>
    </xf>
    <xf numFmtId="3" fontId="0" fillId="0" borderId="4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4" borderId="1" xfId="0" applyNumberFormat="1" applyFill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4" borderId="2" xfId="0" applyNumberForma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1" max="1" width="10.140625" style="60" bestFit="1" customWidth="1"/>
    <col min="2" max="2" width="10.140625" style="61" customWidth="1"/>
    <col min="3" max="3" width="10.140625" style="62" customWidth="1"/>
    <col min="4" max="4" width="3.42578125" style="62" customWidth="1"/>
    <col min="5" max="7" width="10.140625" style="61" customWidth="1"/>
    <col min="8" max="9" width="3.42578125" style="61" customWidth="1"/>
    <col min="10" max="10" width="3.42578125" style="60" customWidth="1"/>
    <col min="11" max="11" width="10.140625" style="61" customWidth="1"/>
    <col min="12" max="12" width="10.140625" style="62" customWidth="1"/>
    <col min="13" max="13" width="3.42578125" style="62" customWidth="1"/>
    <col min="14" max="16" width="10.140625" style="61" customWidth="1"/>
    <col min="17" max="18" width="3.42578125" style="61" customWidth="1"/>
    <col min="19" max="19" width="3.42578125" style="60" customWidth="1"/>
    <col min="20" max="20" width="10.140625" style="60" customWidth="1"/>
    <col min="21" max="22" width="10.140625" style="62" customWidth="1"/>
    <col min="23" max="25" width="9.140625" style="61"/>
    <col min="26" max="16384" width="9.140625" style="60"/>
  </cols>
  <sheetData>
    <row r="1" spans="1:27" x14ac:dyDescent="0.25">
      <c r="A1" s="64"/>
      <c r="B1" s="63" t="s">
        <v>7</v>
      </c>
      <c r="C1" s="63"/>
      <c r="D1" s="63"/>
      <c r="E1" s="63"/>
      <c r="F1" s="63"/>
      <c r="G1" s="63"/>
      <c r="K1" s="63" t="s">
        <v>8</v>
      </c>
      <c r="L1" s="63"/>
      <c r="M1" s="63"/>
      <c r="N1" s="63"/>
      <c r="O1" s="63"/>
      <c r="P1" s="63"/>
      <c r="T1" s="75" t="s">
        <v>9</v>
      </c>
      <c r="U1" s="75"/>
      <c r="V1" s="75"/>
      <c r="W1" s="75"/>
      <c r="X1" s="75"/>
      <c r="Y1" s="75"/>
    </row>
    <row r="2" spans="1:27" s="44" customFormat="1" ht="15.75" thickBot="1" x14ac:dyDescent="0.3">
      <c r="A2" s="65">
        <v>44123</v>
      </c>
      <c r="B2" s="41">
        <v>10000</v>
      </c>
      <c r="C2" s="42" t="s">
        <v>2</v>
      </c>
      <c r="D2" s="42">
        <v>4.4000000000000004</v>
      </c>
      <c r="E2" s="41" t="s">
        <v>1</v>
      </c>
      <c r="F2" s="41" t="s">
        <v>0</v>
      </c>
      <c r="G2" s="41" t="s">
        <v>6</v>
      </c>
      <c r="H2" s="41"/>
      <c r="I2" s="43"/>
      <c r="K2" s="41">
        <v>10000</v>
      </c>
      <c r="L2" s="42" t="s">
        <v>2</v>
      </c>
      <c r="M2" s="42">
        <v>4.4000000000000004</v>
      </c>
      <c r="N2" s="41" t="s">
        <v>1</v>
      </c>
      <c r="O2" s="41" t="s">
        <v>0</v>
      </c>
      <c r="P2" s="50" t="s">
        <v>6</v>
      </c>
      <c r="Q2" s="50"/>
      <c r="R2" s="43"/>
      <c r="S2" s="45"/>
      <c r="T2" s="46">
        <v>8076</v>
      </c>
      <c r="U2" s="47">
        <v>1.4</v>
      </c>
      <c r="V2" s="47" t="s">
        <v>4</v>
      </c>
      <c r="W2" s="48" t="s">
        <v>1</v>
      </c>
      <c r="X2" s="48" t="s">
        <v>5</v>
      </c>
      <c r="Y2" s="48" t="s">
        <v>6</v>
      </c>
    </row>
    <row r="3" spans="1:27" customFormat="1" x14ac:dyDescent="0.25">
      <c r="A3" s="66">
        <v>44124</v>
      </c>
      <c r="B3" s="51">
        <f>B2*(POWER(C3,1/$D$2))</f>
        <v>10794.708451451535</v>
      </c>
      <c r="C3" s="11">
        <v>1.4</v>
      </c>
      <c r="D3" s="11"/>
      <c r="E3" s="76" t="s">
        <v>3</v>
      </c>
      <c r="F3" s="76" t="s">
        <v>3</v>
      </c>
      <c r="G3" s="76" t="s">
        <v>3</v>
      </c>
      <c r="H3" s="12"/>
      <c r="I3" s="38"/>
      <c r="J3" s="39"/>
      <c r="K3" s="12">
        <f>K2*(POWER(L3,1/$D$2))</f>
        <v>10794.708451451535</v>
      </c>
      <c r="L3" s="11">
        <v>1.4</v>
      </c>
      <c r="M3" s="11"/>
      <c r="N3" s="76" t="s">
        <v>3</v>
      </c>
      <c r="O3" s="76" t="s">
        <v>3</v>
      </c>
      <c r="P3" s="79" t="s">
        <v>3</v>
      </c>
      <c r="Q3" s="51"/>
      <c r="R3" s="38"/>
      <c r="S3" s="40"/>
      <c r="T3" s="39">
        <v>11984</v>
      </c>
      <c r="U3" s="11">
        <f>POWER((T3/MAX(T2,1)),4.4)</f>
        <v>5.6778531561911043</v>
      </c>
      <c r="V3" s="11"/>
      <c r="W3" s="12">
        <v>109424</v>
      </c>
      <c r="X3" s="12">
        <v>4417</v>
      </c>
      <c r="Y3" s="12">
        <v>82</v>
      </c>
    </row>
    <row r="4" spans="1:27" customFormat="1" x14ac:dyDescent="0.25">
      <c r="A4" s="69">
        <v>44125</v>
      </c>
      <c r="B4" s="52">
        <f>B3*(POWER(C4,1/$D$2))</f>
        <v>11633.604114375477</v>
      </c>
      <c r="C4" s="2">
        <f>C3-0.01</f>
        <v>1.39</v>
      </c>
      <c r="D4" s="2"/>
      <c r="E4" s="77" t="s">
        <v>3</v>
      </c>
      <c r="F4" s="77" t="s">
        <v>3</v>
      </c>
      <c r="G4" s="77" t="s">
        <v>3</v>
      </c>
      <c r="H4" s="3"/>
      <c r="I4" s="4"/>
      <c r="J4" s="5"/>
      <c r="K4" s="3">
        <f>K3*(POWER(L4,1/$D$2))</f>
        <v>11614.529426714034</v>
      </c>
      <c r="L4" s="2">
        <f>L3-0.02</f>
        <v>1.38</v>
      </c>
      <c r="M4" s="2"/>
      <c r="N4" s="77" t="s">
        <v>3</v>
      </c>
      <c r="O4" s="77" t="s">
        <v>3</v>
      </c>
      <c r="P4" s="80" t="s">
        <v>3</v>
      </c>
      <c r="Q4" s="52"/>
      <c r="R4" s="4"/>
      <c r="S4" s="34"/>
      <c r="T4" s="5">
        <v>0</v>
      </c>
      <c r="U4" s="2">
        <f t="shared" ref="U4:U67" si="0">POWER((T4/MAX(T3,1)),4.4)</f>
        <v>0</v>
      </c>
      <c r="V4" s="2"/>
      <c r="W4" s="3"/>
      <c r="X4" s="3"/>
      <c r="Y4" s="3"/>
      <c r="AA4" t="s">
        <v>10</v>
      </c>
    </row>
    <row r="5" spans="1:27" customFormat="1" x14ac:dyDescent="0.25">
      <c r="A5" s="69">
        <v>44126</v>
      </c>
      <c r="B5" s="52">
        <f t="shared" ref="B5:B68" si="1">B4*(POWER(C5,1/$D$2))</f>
        <v>12517.136329604749</v>
      </c>
      <c r="C5" s="2">
        <f t="shared" ref="C5:C69" si="2">C4-0.01</f>
        <v>1.38</v>
      </c>
      <c r="D5" s="2"/>
      <c r="E5" s="77" t="s">
        <v>3</v>
      </c>
      <c r="F5" s="77" t="s">
        <v>3</v>
      </c>
      <c r="G5" s="77" t="s">
        <v>3</v>
      </c>
      <c r="H5" s="3"/>
      <c r="I5" s="4"/>
      <c r="J5" s="5"/>
      <c r="K5" s="3">
        <f t="shared" ref="K5:K68" si="3">K4*(POWER(L5,1/$D$2))</f>
        <v>12455.219069439418</v>
      </c>
      <c r="L5" s="2">
        <f t="shared" ref="L5:L68" si="4">L4-0.02</f>
        <v>1.3599999999999999</v>
      </c>
      <c r="M5" s="2"/>
      <c r="N5" s="77" t="s">
        <v>3</v>
      </c>
      <c r="O5" s="77" t="s">
        <v>3</v>
      </c>
      <c r="P5" s="80" t="s">
        <v>3</v>
      </c>
      <c r="Q5" s="52"/>
      <c r="R5" s="4"/>
      <c r="S5" s="34"/>
      <c r="T5" s="5">
        <v>0</v>
      </c>
      <c r="U5" s="2">
        <f t="shared" si="0"/>
        <v>0</v>
      </c>
      <c r="V5" s="2"/>
      <c r="W5" s="3"/>
      <c r="X5" s="3"/>
      <c r="Y5" s="3"/>
    </row>
    <row r="6" spans="1:27" customFormat="1" x14ac:dyDescent="0.25">
      <c r="A6" s="69">
        <v>44127</v>
      </c>
      <c r="B6" s="52">
        <f t="shared" si="1"/>
        <v>13445.527290162046</v>
      </c>
      <c r="C6" s="2">
        <f t="shared" si="2"/>
        <v>1.3699999999999999</v>
      </c>
      <c r="D6" s="2"/>
      <c r="E6" s="77" t="s">
        <v>3</v>
      </c>
      <c r="F6" s="77" t="s">
        <v>3</v>
      </c>
      <c r="G6" s="77" t="s">
        <v>3</v>
      </c>
      <c r="H6" s="3"/>
      <c r="I6" s="4"/>
      <c r="J6" s="5"/>
      <c r="K6" s="3">
        <f t="shared" si="3"/>
        <v>13311.862550461086</v>
      </c>
      <c r="L6" s="2">
        <f t="shared" si="4"/>
        <v>1.3399999999999999</v>
      </c>
      <c r="M6" s="2"/>
      <c r="N6" s="77" t="s">
        <v>3</v>
      </c>
      <c r="O6" s="77" t="s">
        <v>3</v>
      </c>
      <c r="P6" s="80" t="s">
        <v>3</v>
      </c>
      <c r="Q6" s="52"/>
      <c r="R6" s="4"/>
      <c r="S6" s="34"/>
      <c r="T6" s="5">
        <v>0</v>
      </c>
      <c r="U6" s="2">
        <f t="shared" si="0"/>
        <v>0</v>
      </c>
      <c r="V6" s="2"/>
      <c r="W6" s="3"/>
      <c r="X6" s="3"/>
      <c r="Y6" s="3"/>
    </row>
    <row r="7" spans="1:27" customFormat="1" x14ac:dyDescent="0.25">
      <c r="A7" s="69">
        <v>44128</v>
      </c>
      <c r="B7" s="52">
        <f t="shared" si="1"/>
        <v>14418.749288103871</v>
      </c>
      <c r="C7" s="2">
        <f t="shared" si="2"/>
        <v>1.3599999999999999</v>
      </c>
      <c r="D7" s="2"/>
      <c r="E7" s="77" t="s">
        <v>3</v>
      </c>
      <c r="F7" s="77" t="s">
        <v>3</v>
      </c>
      <c r="G7" s="77" t="s">
        <v>3</v>
      </c>
      <c r="H7" s="3"/>
      <c r="I7" s="4"/>
      <c r="J7" s="5"/>
      <c r="K7" s="3">
        <f t="shared" si="3"/>
        <v>14178.882087763008</v>
      </c>
      <c r="L7" s="2">
        <f t="shared" si="4"/>
        <v>1.3199999999999998</v>
      </c>
      <c r="M7" s="2"/>
      <c r="N7" s="77" t="s">
        <v>3</v>
      </c>
      <c r="O7" s="77" t="s">
        <v>3</v>
      </c>
      <c r="P7" s="80" t="s">
        <v>3</v>
      </c>
      <c r="Q7" s="52"/>
      <c r="R7" s="4"/>
      <c r="S7" s="34"/>
      <c r="T7" s="5">
        <v>0</v>
      </c>
      <c r="U7" s="2">
        <f t="shared" si="0"/>
        <v>0</v>
      </c>
      <c r="V7" s="2"/>
      <c r="W7" s="3"/>
      <c r="X7" s="3"/>
      <c r="Y7" s="3"/>
    </row>
    <row r="8" spans="1:27" s="22" customFormat="1" x14ac:dyDescent="0.25">
      <c r="A8" s="70">
        <v>44129</v>
      </c>
      <c r="B8" s="53">
        <f t="shared" si="1"/>
        <v>15436.502281485873</v>
      </c>
      <c r="C8" s="18">
        <f t="shared" si="2"/>
        <v>1.3499999999999999</v>
      </c>
      <c r="D8" s="18"/>
      <c r="E8" s="78" t="s">
        <v>3</v>
      </c>
      <c r="F8" s="78" t="s">
        <v>3</v>
      </c>
      <c r="G8" s="78" t="s">
        <v>3</v>
      </c>
      <c r="H8" s="19"/>
      <c r="I8" s="20"/>
      <c r="J8" s="21"/>
      <c r="K8" s="19">
        <f t="shared" si="3"/>
        <v>15050.059168791744</v>
      </c>
      <c r="L8" s="18">
        <f t="shared" si="4"/>
        <v>1.2999999999999998</v>
      </c>
      <c r="M8" s="18"/>
      <c r="N8" s="78" t="s">
        <v>3</v>
      </c>
      <c r="O8" s="78" t="s">
        <v>3</v>
      </c>
      <c r="P8" s="81" t="s">
        <v>3</v>
      </c>
      <c r="Q8" s="53"/>
      <c r="R8" s="20"/>
      <c r="S8" s="35"/>
      <c r="T8" s="21">
        <v>0</v>
      </c>
      <c r="U8" s="18">
        <f t="shared" si="0"/>
        <v>0</v>
      </c>
      <c r="V8" s="18">
        <f>AVERAGE(U2:U8)</f>
        <v>1.0111218794558721</v>
      </c>
      <c r="W8" s="19"/>
      <c r="X8" s="19"/>
      <c r="Y8" s="19"/>
    </row>
    <row r="9" spans="1:27" customFormat="1" x14ac:dyDescent="0.25">
      <c r="A9" s="69">
        <v>44130</v>
      </c>
      <c r="B9" s="52">
        <f t="shared" si="1"/>
        <v>16498.192082001453</v>
      </c>
      <c r="C9" s="2">
        <f t="shared" si="2"/>
        <v>1.3399999999999999</v>
      </c>
      <c r="D9" s="2"/>
      <c r="E9" s="77" t="s">
        <v>3</v>
      </c>
      <c r="F9" s="77" t="s">
        <v>3</v>
      </c>
      <c r="G9" s="77" t="s">
        <v>3</v>
      </c>
      <c r="H9" s="3"/>
      <c r="I9" s="4"/>
      <c r="J9" s="5"/>
      <c r="K9" s="3">
        <f t="shared" si="3"/>
        <v>15918.572126297426</v>
      </c>
      <c r="L9" s="2">
        <f t="shared" si="4"/>
        <v>1.2799999999999998</v>
      </c>
      <c r="M9" s="2"/>
      <c r="N9" s="77" t="s">
        <v>3</v>
      </c>
      <c r="O9" s="77" t="s">
        <v>3</v>
      </c>
      <c r="P9" s="80" t="s">
        <v>3</v>
      </c>
      <c r="Q9" s="52"/>
      <c r="R9" s="4"/>
      <c r="S9" s="34"/>
      <c r="T9" s="5">
        <v>0</v>
      </c>
      <c r="U9" s="2">
        <f t="shared" si="0"/>
        <v>0</v>
      </c>
      <c r="V9" s="2"/>
      <c r="W9" s="3"/>
      <c r="X9" s="3"/>
      <c r="Y9" s="3"/>
    </row>
    <row r="10" spans="1:27" customFormat="1" x14ac:dyDescent="0.25">
      <c r="A10" s="69">
        <v>44131</v>
      </c>
      <c r="B10" s="52">
        <f t="shared" si="1"/>
        <v>17602.909485849414</v>
      </c>
      <c r="C10" s="2">
        <f t="shared" si="2"/>
        <v>1.3299999999999998</v>
      </c>
      <c r="D10" s="2"/>
      <c r="E10" s="77" t="s">
        <v>3</v>
      </c>
      <c r="F10" s="77" t="s">
        <v>3</v>
      </c>
      <c r="G10" s="77" t="s">
        <v>3</v>
      </c>
      <c r="H10" s="3"/>
      <c r="I10" s="4"/>
      <c r="J10" s="5"/>
      <c r="K10" s="3">
        <f t="shared" si="3"/>
        <v>16777.04993135171</v>
      </c>
      <c r="L10" s="2">
        <f t="shared" si="4"/>
        <v>1.2599999999999998</v>
      </c>
      <c r="M10" s="2"/>
      <c r="N10" s="77" t="s">
        <v>3</v>
      </c>
      <c r="O10" s="77" t="s">
        <v>3</v>
      </c>
      <c r="P10" s="80" t="s">
        <v>3</v>
      </c>
      <c r="Q10" s="52"/>
      <c r="R10" s="4"/>
      <c r="S10" s="34"/>
      <c r="T10" s="5">
        <v>0</v>
      </c>
      <c r="U10" s="2">
        <f t="shared" si="0"/>
        <v>0</v>
      </c>
      <c r="V10" s="2"/>
      <c r="W10" s="3"/>
      <c r="X10" s="3"/>
      <c r="Y10" s="3"/>
    </row>
    <row r="11" spans="1:27" customFormat="1" x14ac:dyDescent="0.25">
      <c r="A11" s="69">
        <v>44132</v>
      </c>
      <c r="B11" s="52">
        <f t="shared" si="1"/>
        <v>18749.410689549128</v>
      </c>
      <c r="C11" s="2">
        <f t="shared" si="2"/>
        <v>1.3199999999999998</v>
      </c>
      <c r="D11" s="2"/>
      <c r="E11" s="3">
        <f t="shared" ref="E11:E23" si="5">SUM(B2:B11)</f>
        <v>141096.74001258356</v>
      </c>
      <c r="F11" s="3">
        <f t="shared" ref="F11:F24" si="6">E11*0.04</f>
        <v>5643.8696005033426</v>
      </c>
      <c r="G11" s="52">
        <f>0.01*B2</f>
        <v>100</v>
      </c>
      <c r="H11" s="3"/>
      <c r="I11" s="4"/>
      <c r="J11" s="5"/>
      <c r="K11" s="3">
        <f t="shared" si="3"/>
        <v>17617.642713894544</v>
      </c>
      <c r="L11" s="2">
        <f t="shared" si="4"/>
        <v>1.2399999999999998</v>
      </c>
      <c r="M11" s="2"/>
      <c r="N11" s="3">
        <f t="shared" ref="N11:N23" si="7">SUM(K2:K11)</f>
        <v>137718.52552616451</v>
      </c>
      <c r="O11" s="3">
        <f t="shared" ref="O11:O74" si="8">N11*0.04</f>
        <v>5508.7410210465805</v>
      </c>
      <c r="P11" s="52">
        <f>0.01*K2</f>
        <v>100</v>
      </c>
      <c r="Q11" s="52"/>
      <c r="R11" s="4"/>
      <c r="S11" s="34"/>
      <c r="T11" s="5">
        <v>0</v>
      </c>
      <c r="U11" s="2">
        <f t="shared" si="0"/>
        <v>0</v>
      </c>
      <c r="V11" s="2"/>
      <c r="W11" s="3"/>
      <c r="X11" s="3"/>
      <c r="Y11" s="3"/>
    </row>
    <row r="12" spans="1:27" customFormat="1" x14ac:dyDescent="0.25">
      <c r="A12" s="69">
        <v>44133</v>
      </c>
      <c r="B12" s="52">
        <f t="shared" si="1"/>
        <v>19936.099348089734</v>
      </c>
      <c r="C12" s="2">
        <f t="shared" si="2"/>
        <v>1.3099999999999998</v>
      </c>
      <c r="D12" s="2"/>
      <c r="E12" s="3">
        <f t="shared" si="5"/>
        <v>151032.8393606733</v>
      </c>
      <c r="F12" s="3">
        <f t="shared" si="6"/>
        <v>6041.3135744269321</v>
      </c>
      <c r="G12" s="3">
        <f t="shared" ref="G12:G75" si="9">0.01*B3</f>
        <v>107.94708451451535</v>
      </c>
      <c r="H12" s="3"/>
      <c r="I12" s="4"/>
      <c r="J12" s="5"/>
      <c r="K12" s="3">
        <f t="shared" si="3"/>
        <v>18432.10910577534</v>
      </c>
      <c r="L12" s="2">
        <f t="shared" si="4"/>
        <v>1.2199999999999998</v>
      </c>
      <c r="M12" s="2"/>
      <c r="N12" s="3">
        <f t="shared" si="7"/>
        <v>146150.63463193984</v>
      </c>
      <c r="O12" s="3">
        <f t="shared" si="8"/>
        <v>5846.0253852775941</v>
      </c>
      <c r="P12" s="52">
        <f t="shared" ref="P12:P75" si="10">0.01*K3</f>
        <v>107.94708451451535</v>
      </c>
      <c r="Q12" s="52"/>
      <c r="R12" s="4"/>
      <c r="S12" s="34"/>
      <c r="T12" s="5">
        <v>0</v>
      </c>
      <c r="U12" s="2">
        <f t="shared" si="0"/>
        <v>0</v>
      </c>
      <c r="V12" s="2"/>
      <c r="W12" s="3"/>
      <c r="X12" s="3"/>
      <c r="Y12" s="3"/>
    </row>
    <row r="13" spans="1:27" customFormat="1" x14ac:dyDescent="0.25">
      <c r="A13" s="69">
        <v>44134</v>
      </c>
      <c r="B13" s="52">
        <f t="shared" si="1"/>
        <v>21161.010644316462</v>
      </c>
      <c r="C13" s="2">
        <f t="shared" si="2"/>
        <v>1.2999999999999998</v>
      </c>
      <c r="D13" s="2"/>
      <c r="E13" s="3">
        <f t="shared" si="5"/>
        <v>161399.14155353821</v>
      </c>
      <c r="F13" s="3">
        <f t="shared" si="6"/>
        <v>6455.9656621415288</v>
      </c>
      <c r="G13" s="3">
        <f t="shared" si="9"/>
        <v>116.33604114375477</v>
      </c>
      <c r="H13" s="3"/>
      <c r="I13" s="4"/>
      <c r="J13" s="5"/>
      <c r="K13" s="3">
        <f t="shared" si="3"/>
        <v>19211.920030479767</v>
      </c>
      <c r="L13" s="2">
        <f t="shared" si="4"/>
        <v>1.1999999999999997</v>
      </c>
      <c r="M13" s="2"/>
      <c r="N13" s="3">
        <f t="shared" si="7"/>
        <v>154567.84621096807</v>
      </c>
      <c r="O13" s="3">
        <f t="shared" si="8"/>
        <v>6182.7138484387233</v>
      </c>
      <c r="P13" s="52">
        <f t="shared" si="10"/>
        <v>116.14529426714034</v>
      </c>
      <c r="Q13" s="52"/>
      <c r="R13" s="4"/>
      <c r="S13" s="34"/>
      <c r="T13" s="5">
        <v>0</v>
      </c>
      <c r="U13" s="2">
        <f t="shared" si="0"/>
        <v>0</v>
      </c>
      <c r="V13" s="2"/>
      <c r="W13" s="3"/>
      <c r="X13" s="3"/>
      <c r="Y13" s="3"/>
    </row>
    <row r="14" spans="1:27" customFormat="1" x14ac:dyDescent="0.25">
      <c r="A14" s="69">
        <v>44135</v>
      </c>
      <c r="B14" s="52">
        <f t="shared" si="1"/>
        <v>22421.797745176169</v>
      </c>
      <c r="C14" s="2">
        <f t="shared" si="2"/>
        <v>1.2899999999999998</v>
      </c>
      <c r="D14" s="2"/>
      <c r="E14" s="3">
        <f t="shared" si="5"/>
        <v>172187.33518433891</v>
      </c>
      <c r="F14" s="3">
        <f t="shared" si="6"/>
        <v>6887.4934073735567</v>
      </c>
      <c r="G14" s="3">
        <f t="shared" si="9"/>
        <v>125.1713632960475</v>
      </c>
      <c r="H14" s="3"/>
      <c r="I14" s="4"/>
      <c r="J14" s="5"/>
      <c r="K14" s="3">
        <f t="shared" si="3"/>
        <v>19948.378047470331</v>
      </c>
      <c r="L14" s="2">
        <f t="shared" si="4"/>
        <v>1.1799999999999997</v>
      </c>
      <c r="M14" s="2"/>
      <c r="N14" s="3">
        <f t="shared" si="7"/>
        <v>162901.69483172437</v>
      </c>
      <c r="O14" s="3">
        <f t="shared" si="8"/>
        <v>6516.067793268975</v>
      </c>
      <c r="P14" s="52">
        <f t="shared" si="10"/>
        <v>124.55219069439418</v>
      </c>
      <c r="Q14" s="52"/>
      <c r="R14" s="4"/>
      <c r="S14" s="34"/>
      <c r="T14" s="5">
        <v>0</v>
      </c>
      <c r="U14" s="2">
        <f t="shared" si="0"/>
        <v>0</v>
      </c>
      <c r="V14" s="2"/>
      <c r="W14" s="3"/>
      <c r="X14" s="3"/>
      <c r="Y14" s="3"/>
    </row>
    <row r="15" spans="1:27" s="22" customFormat="1" x14ac:dyDescent="0.25">
      <c r="A15" s="70">
        <v>44136</v>
      </c>
      <c r="B15" s="53">
        <f t="shared" si="1"/>
        <v>23715.721021746285</v>
      </c>
      <c r="C15" s="18">
        <f t="shared" si="2"/>
        <v>1.2799999999999998</v>
      </c>
      <c r="D15" s="18"/>
      <c r="E15" s="19">
        <f t="shared" si="5"/>
        <v>183385.91987648042</v>
      </c>
      <c r="F15" s="19">
        <f t="shared" si="6"/>
        <v>7335.4367950592168</v>
      </c>
      <c r="G15" s="19">
        <f t="shared" si="9"/>
        <v>134.45527290162048</v>
      </c>
      <c r="H15" s="19"/>
      <c r="I15" s="20"/>
      <c r="J15" s="21"/>
      <c r="K15" s="19">
        <f t="shared" si="3"/>
        <v>20632.750810451435</v>
      </c>
      <c r="L15" s="18">
        <f t="shared" si="4"/>
        <v>1.1599999999999997</v>
      </c>
      <c r="M15" s="18"/>
      <c r="N15" s="19">
        <f t="shared" si="7"/>
        <v>171079.22657273637</v>
      </c>
      <c r="O15" s="19">
        <f t="shared" si="8"/>
        <v>6843.1690629094546</v>
      </c>
      <c r="P15" s="53">
        <f t="shared" si="10"/>
        <v>133.11862550461086</v>
      </c>
      <c r="Q15" s="53"/>
      <c r="R15" s="20"/>
      <c r="S15" s="35"/>
      <c r="T15" s="21">
        <v>0</v>
      </c>
      <c r="U15" s="18">
        <f t="shared" si="0"/>
        <v>0</v>
      </c>
      <c r="V15" s="18">
        <f>AVERAGE(U9:U15)</f>
        <v>0</v>
      </c>
      <c r="W15" s="19"/>
      <c r="X15" s="19"/>
      <c r="Y15" s="19"/>
    </row>
    <row r="16" spans="1:27" customFormat="1" x14ac:dyDescent="0.25">
      <c r="A16" s="69">
        <v>44137</v>
      </c>
      <c r="B16" s="52">
        <f t="shared" si="1"/>
        <v>25039.640405279715</v>
      </c>
      <c r="C16" s="2">
        <f t="shared" si="2"/>
        <v>1.2699999999999998</v>
      </c>
      <c r="D16" s="2"/>
      <c r="E16" s="3">
        <f t="shared" si="5"/>
        <v>194980.03299159807</v>
      </c>
      <c r="F16" s="3">
        <f t="shared" si="6"/>
        <v>7799.2013196639227</v>
      </c>
      <c r="G16" s="3">
        <f t="shared" si="9"/>
        <v>144.18749288103871</v>
      </c>
      <c r="H16" s="3"/>
      <c r="I16" s="4"/>
      <c r="J16" s="5"/>
      <c r="K16" s="3">
        <f t="shared" si="3"/>
        <v>21256.41663415097</v>
      </c>
      <c r="L16" s="2">
        <f t="shared" si="4"/>
        <v>1.1399999999999997</v>
      </c>
      <c r="M16" s="2"/>
      <c r="N16" s="3">
        <f t="shared" si="7"/>
        <v>179023.78065642627</v>
      </c>
      <c r="O16" s="3">
        <f t="shared" si="8"/>
        <v>7160.9512262570506</v>
      </c>
      <c r="P16" s="52">
        <f t="shared" si="10"/>
        <v>141.78882087763009</v>
      </c>
      <c r="Q16" s="52"/>
      <c r="R16" s="4"/>
      <c r="S16" s="34"/>
      <c r="T16" s="5">
        <v>0</v>
      </c>
      <c r="U16" s="2">
        <f t="shared" si="0"/>
        <v>0</v>
      </c>
      <c r="V16" s="2"/>
      <c r="W16" s="3"/>
      <c r="X16" s="3"/>
      <c r="Y16" s="3"/>
    </row>
    <row r="17" spans="1:25" customFormat="1" x14ac:dyDescent="0.25">
      <c r="A17" s="69">
        <v>44138</v>
      </c>
      <c r="B17" s="52">
        <f t="shared" si="1"/>
        <v>26390.011240297124</v>
      </c>
      <c r="C17" s="2">
        <f t="shared" si="2"/>
        <v>1.2599999999999998</v>
      </c>
      <c r="D17" s="2"/>
      <c r="E17" s="3">
        <f t="shared" si="5"/>
        <v>206951.29494379135</v>
      </c>
      <c r="F17" s="3">
        <f t="shared" si="6"/>
        <v>8278.0517977516538</v>
      </c>
      <c r="G17" s="3">
        <f t="shared" si="9"/>
        <v>154.36502281485875</v>
      </c>
      <c r="H17" s="3"/>
      <c r="I17" s="4"/>
      <c r="J17" s="5"/>
      <c r="K17" s="3">
        <f t="shared" si="3"/>
        <v>21811.019602477303</v>
      </c>
      <c r="L17" s="2">
        <f t="shared" si="4"/>
        <v>1.1199999999999997</v>
      </c>
      <c r="M17" s="2"/>
      <c r="N17" s="3">
        <f t="shared" si="7"/>
        <v>186655.9181711406</v>
      </c>
      <c r="O17" s="3">
        <f t="shared" si="8"/>
        <v>7466.2367268456237</v>
      </c>
      <c r="P17" s="52">
        <f t="shared" si="10"/>
        <v>150.50059168791745</v>
      </c>
      <c r="Q17" s="52"/>
      <c r="R17" s="4"/>
      <c r="S17" s="34"/>
      <c r="T17" s="5">
        <v>0</v>
      </c>
      <c r="U17" s="2">
        <f t="shared" si="0"/>
        <v>0</v>
      </c>
      <c r="V17" s="2"/>
      <c r="W17" s="3"/>
      <c r="X17" s="3"/>
      <c r="Y17" s="3"/>
    </row>
    <row r="18" spans="1:25" customFormat="1" x14ac:dyDescent="0.25">
      <c r="A18" s="69">
        <v>44139</v>
      </c>
      <c r="B18" s="52">
        <f t="shared" si="1"/>
        <v>27762.883977610283</v>
      </c>
      <c r="C18" s="2">
        <f t="shared" si="2"/>
        <v>1.2499999999999998</v>
      </c>
      <c r="D18" s="2"/>
      <c r="E18" s="3">
        <f t="shared" si="5"/>
        <v>219277.67663991573</v>
      </c>
      <c r="F18" s="3">
        <f t="shared" si="6"/>
        <v>8771.1070655966305</v>
      </c>
      <c r="G18" s="3">
        <f t="shared" si="9"/>
        <v>164.98192082001452</v>
      </c>
      <c r="H18" s="3"/>
      <c r="I18" s="4"/>
      <c r="J18" s="5"/>
      <c r="K18" s="3">
        <f t="shared" si="3"/>
        <v>22288.631113615411</v>
      </c>
      <c r="L18" s="2">
        <f t="shared" si="4"/>
        <v>1.0999999999999996</v>
      </c>
      <c r="M18" s="2"/>
      <c r="N18" s="3">
        <f t="shared" si="7"/>
        <v>193894.49011596426</v>
      </c>
      <c r="O18" s="3">
        <f t="shared" si="8"/>
        <v>7755.7796046385702</v>
      </c>
      <c r="P18" s="52">
        <f t="shared" si="10"/>
        <v>159.18572126297425</v>
      </c>
      <c r="Q18" s="52"/>
      <c r="R18" s="4"/>
      <c r="S18" s="34"/>
      <c r="T18" s="5">
        <v>0</v>
      </c>
      <c r="U18" s="2">
        <f t="shared" si="0"/>
        <v>0</v>
      </c>
      <c r="V18" s="2"/>
      <c r="W18" s="3"/>
      <c r="X18" s="3"/>
      <c r="Y18" s="3"/>
    </row>
    <row r="19" spans="1:25" customFormat="1" x14ac:dyDescent="0.25">
      <c r="A19" s="69">
        <v>44140</v>
      </c>
      <c r="B19" s="52">
        <f t="shared" si="1"/>
        <v>29153.908024724926</v>
      </c>
      <c r="C19" s="2">
        <f t="shared" si="2"/>
        <v>1.2399999999999998</v>
      </c>
      <c r="D19" s="2"/>
      <c r="E19" s="3">
        <f t="shared" si="5"/>
        <v>231933.39258263924</v>
      </c>
      <c r="F19" s="3">
        <f t="shared" si="6"/>
        <v>9277.335703305569</v>
      </c>
      <c r="G19" s="3">
        <f t="shared" si="9"/>
        <v>176.02909485849415</v>
      </c>
      <c r="H19" s="3"/>
      <c r="I19" s="4"/>
      <c r="J19" s="5"/>
      <c r="K19" s="3">
        <f t="shared" si="3"/>
        <v>22681.914267932061</v>
      </c>
      <c r="L19" s="2">
        <f t="shared" si="4"/>
        <v>1.0799999999999996</v>
      </c>
      <c r="M19" s="2"/>
      <c r="N19" s="3">
        <f t="shared" si="7"/>
        <v>200657.83225759887</v>
      </c>
      <c r="O19" s="3">
        <f t="shared" si="8"/>
        <v>8026.313290303955</v>
      </c>
      <c r="P19" s="52">
        <f t="shared" si="10"/>
        <v>167.77049931351709</v>
      </c>
      <c r="Q19" s="52"/>
      <c r="R19" s="4"/>
      <c r="S19" s="34"/>
      <c r="T19" s="5">
        <v>0</v>
      </c>
      <c r="U19" s="2">
        <f t="shared" si="0"/>
        <v>0</v>
      </c>
      <c r="V19" s="2"/>
      <c r="W19" s="3"/>
      <c r="X19" s="3"/>
      <c r="Y19" s="3"/>
    </row>
    <row r="20" spans="1:25" customFormat="1" x14ac:dyDescent="0.25">
      <c r="A20" s="69">
        <v>44141</v>
      </c>
      <c r="B20" s="52">
        <f t="shared" si="1"/>
        <v>30558.34003812417</v>
      </c>
      <c r="C20" s="2">
        <f t="shared" si="2"/>
        <v>1.2299999999999998</v>
      </c>
      <c r="D20" s="2"/>
      <c r="E20" s="3">
        <f t="shared" si="5"/>
        <v>244888.82313491398</v>
      </c>
      <c r="F20" s="3">
        <f t="shared" si="6"/>
        <v>9795.5529253965597</v>
      </c>
      <c r="G20" s="3">
        <f t="shared" si="9"/>
        <v>187.49410689549129</v>
      </c>
      <c r="H20" s="3"/>
      <c r="I20" s="4"/>
      <c r="J20" s="5"/>
      <c r="K20" s="3">
        <f t="shared" si="3"/>
        <v>22984.287086509059</v>
      </c>
      <c r="L20" s="2">
        <f t="shared" si="4"/>
        <v>1.0599999999999996</v>
      </c>
      <c r="M20" s="2"/>
      <c r="N20" s="3">
        <f t="shared" si="7"/>
        <v>206865.06941275622</v>
      </c>
      <c r="O20" s="3">
        <f t="shared" si="8"/>
        <v>8274.6027765102481</v>
      </c>
      <c r="P20" s="52">
        <f t="shared" si="10"/>
        <v>176.17642713894543</v>
      </c>
      <c r="Q20" s="52"/>
      <c r="R20" s="4"/>
      <c r="S20" s="34"/>
      <c r="T20" s="5">
        <v>0</v>
      </c>
      <c r="U20" s="2">
        <f t="shared" si="0"/>
        <v>0</v>
      </c>
      <c r="V20" s="2"/>
      <c r="W20" s="3"/>
      <c r="X20" s="3"/>
      <c r="Y20" s="3"/>
    </row>
    <row r="21" spans="1:25" customFormat="1" x14ac:dyDescent="0.25">
      <c r="A21" s="69">
        <v>44142</v>
      </c>
      <c r="B21" s="52">
        <f t="shared" si="1"/>
        <v>31971.056901379005</v>
      </c>
      <c r="C21" s="2">
        <f t="shared" si="2"/>
        <v>1.2199999999999998</v>
      </c>
      <c r="D21" s="2"/>
      <c r="E21" s="3">
        <f t="shared" si="5"/>
        <v>258110.46934674386</v>
      </c>
      <c r="F21" s="3">
        <f t="shared" si="6"/>
        <v>10324.418773869755</v>
      </c>
      <c r="G21" s="3">
        <f t="shared" si="9"/>
        <v>199.36099348089735</v>
      </c>
      <c r="H21" s="3"/>
      <c r="I21" s="4"/>
      <c r="J21" s="5"/>
      <c r="K21" s="3">
        <f t="shared" si="3"/>
        <v>23190.080225637452</v>
      </c>
      <c r="L21" s="2">
        <f t="shared" si="4"/>
        <v>1.0399999999999996</v>
      </c>
      <c r="M21" s="2"/>
      <c r="N21" s="3">
        <f t="shared" si="7"/>
        <v>212437.50692449912</v>
      </c>
      <c r="O21" s="3">
        <f t="shared" si="8"/>
        <v>8497.5002769799648</v>
      </c>
      <c r="P21" s="52">
        <f t="shared" si="10"/>
        <v>184.32109105775339</v>
      </c>
      <c r="Q21" s="52"/>
      <c r="R21" s="4"/>
      <c r="S21" s="34"/>
      <c r="T21" s="5">
        <v>0</v>
      </c>
      <c r="U21" s="2">
        <f t="shared" si="0"/>
        <v>0</v>
      </c>
      <c r="V21" s="2"/>
      <c r="W21" s="3"/>
      <c r="X21" s="3"/>
      <c r="Y21" s="3"/>
    </row>
    <row r="22" spans="1:25" s="22" customFormat="1" ht="15.75" thickBot="1" x14ac:dyDescent="0.3">
      <c r="A22" s="70">
        <v>44143</v>
      </c>
      <c r="B22" s="53">
        <f t="shared" si="1"/>
        <v>33386.573584925085</v>
      </c>
      <c r="C22" s="18">
        <f t="shared" si="2"/>
        <v>1.2099999999999997</v>
      </c>
      <c r="D22" s="18"/>
      <c r="E22" s="19">
        <f t="shared" si="5"/>
        <v>271560.94358357921</v>
      </c>
      <c r="F22" s="19">
        <f t="shared" si="6"/>
        <v>10862.437743343169</v>
      </c>
      <c r="G22" s="19">
        <f t="shared" si="9"/>
        <v>211.61010644316463</v>
      </c>
      <c r="H22" s="19"/>
      <c r="I22" s="20"/>
      <c r="J22" s="21"/>
      <c r="K22" s="23">
        <f t="shared" si="3"/>
        <v>23294.684648360508</v>
      </c>
      <c r="L22" s="24">
        <f t="shared" si="4"/>
        <v>1.0199999999999996</v>
      </c>
      <c r="M22" s="24"/>
      <c r="N22" s="23">
        <f t="shared" si="7"/>
        <v>217300.08246708426</v>
      </c>
      <c r="O22" s="23">
        <f t="shared" si="8"/>
        <v>8692.0032986833703</v>
      </c>
      <c r="P22" s="53">
        <f t="shared" si="10"/>
        <v>192.11920030479769</v>
      </c>
      <c r="Q22" s="53"/>
      <c r="R22" s="20"/>
      <c r="S22" s="35"/>
      <c r="T22" s="21">
        <v>0</v>
      </c>
      <c r="U22" s="18">
        <f t="shared" si="0"/>
        <v>0</v>
      </c>
      <c r="V22" s="18">
        <f>AVERAGE(U16:U22)</f>
        <v>0</v>
      </c>
      <c r="W22" s="19"/>
      <c r="X22" s="19"/>
      <c r="Y22" s="19"/>
    </row>
    <row r="23" spans="1:25" s="1" customFormat="1" ht="15.75" thickBot="1" x14ac:dyDescent="0.3">
      <c r="A23" s="71">
        <v>44144</v>
      </c>
      <c r="B23" s="52">
        <f t="shared" si="1"/>
        <v>34799.066027898698</v>
      </c>
      <c r="C23" s="6">
        <f t="shared" si="2"/>
        <v>1.1999999999999997</v>
      </c>
      <c r="D23" s="6"/>
      <c r="E23" s="7">
        <f t="shared" si="5"/>
        <v>285198.99896716146</v>
      </c>
      <c r="F23" s="7">
        <f t="shared" si="6"/>
        <v>11407.959958686459</v>
      </c>
      <c r="G23" s="7">
        <f t="shared" si="9"/>
        <v>224.2179774517617</v>
      </c>
      <c r="H23" s="7"/>
      <c r="I23" s="8"/>
      <c r="J23" s="16"/>
      <c r="K23" s="17">
        <f t="shared" si="3"/>
        <v>23294.684648360504</v>
      </c>
      <c r="L23" s="13">
        <f t="shared" si="4"/>
        <v>0.99999999999999956</v>
      </c>
      <c r="M23" s="13"/>
      <c r="N23" s="14">
        <f t="shared" si="7"/>
        <v>221382.84708496503</v>
      </c>
      <c r="O23" s="15">
        <f t="shared" si="8"/>
        <v>8855.3138833986013</v>
      </c>
      <c r="P23" s="54">
        <f t="shared" si="10"/>
        <v>199.48378047470331</v>
      </c>
      <c r="Q23" s="54"/>
      <c r="R23" s="8"/>
      <c r="S23" s="36"/>
      <c r="T23" s="5">
        <v>0</v>
      </c>
      <c r="U23" s="2">
        <f t="shared" si="0"/>
        <v>0</v>
      </c>
      <c r="V23" s="6"/>
      <c r="W23" s="7"/>
      <c r="X23" s="7"/>
      <c r="Y23" s="7"/>
    </row>
    <row r="24" spans="1:25" customFormat="1" x14ac:dyDescent="0.25">
      <c r="A24" s="69">
        <v>44145</v>
      </c>
      <c r="B24" s="52">
        <f t="shared" si="1"/>
        <v>36202.399120025657</v>
      </c>
      <c r="C24" s="2">
        <f t="shared" si="2"/>
        <v>1.1899999999999997</v>
      </c>
      <c r="D24" s="2"/>
      <c r="E24" s="3">
        <f>SUM(B15:B24)</f>
        <v>298979.60034201096</v>
      </c>
      <c r="F24" s="3">
        <f t="shared" si="6"/>
        <v>11959.184013680439</v>
      </c>
      <c r="G24" s="3">
        <f t="shared" si="9"/>
        <v>237.15721021746285</v>
      </c>
      <c r="H24" s="3"/>
      <c r="I24" s="4"/>
      <c r="J24" s="5"/>
      <c r="K24" s="12">
        <f t="shared" si="3"/>
        <v>23187.971710637947</v>
      </c>
      <c r="L24" s="11">
        <f t="shared" si="4"/>
        <v>0.97999999999999954</v>
      </c>
      <c r="M24" s="11"/>
      <c r="N24" s="12">
        <f>SUM(K15:K24)</f>
        <v>224622.44074813262</v>
      </c>
      <c r="O24" s="12">
        <f t="shared" si="8"/>
        <v>8984.8976299253045</v>
      </c>
      <c r="P24" s="52">
        <f t="shared" si="10"/>
        <v>206.32750810451435</v>
      </c>
      <c r="Q24" s="52"/>
      <c r="R24" s="4"/>
      <c r="S24" s="34"/>
      <c r="T24" s="5">
        <v>0</v>
      </c>
      <c r="U24" s="2">
        <f t="shared" si="0"/>
        <v>0</v>
      </c>
      <c r="V24" s="2"/>
      <c r="W24" s="3"/>
      <c r="X24" s="3"/>
      <c r="Y24" s="3"/>
    </row>
    <row r="25" spans="1:25" customFormat="1" x14ac:dyDescent="0.25">
      <c r="A25" s="69">
        <v>44146</v>
      </c>
      <c r="B25" s="52">
        <f t="shared" si="1"/>
        <v>37590.159792771345</v>
      </c>
      <c r="C25" s="2">
        <f t="shared" si="2"/>
        <v>1.1799999999999997</v>
      </c>
      <c r="D25" s="2"/>
      <c r="E25" s="3">
        <f t="shared" ref="E25:E75" si="11">SUM(B16:B25)</f>
        <v>312854.03911303601</v>
      </c>
      <c r="F25" s="3">
        <f t="shared" ref="F25:F75" si="12">E25*0.04</f>
        <v>12514.161564521441</v>
      </c>
      <c r="G25" s="3">
        <f t="shared" si="9"/>
        <v>250.39640405279715</v>
      </c>
      <c r="H25" s="3"/>
      <c r="I25" s="4"/>
      <c r="J25" s="5"/>
      <c r="K25" s="3">
        <f t="shared" si="3"/>
        <v>22973.834949084547</v>
      </c>
      <c r="L25" s="2">
        <f t="shared" si="4"/>
        <v>0.95999999999999952</v>
      </c>
      <c r="M25" s="2"/>
      <c r="N25" s="3">
        <f t="shared" ref="N25:N68" si="13">SUM(K16:K25)</f>
        <v>226963.52488676575</v>
      </c>
      <c r="O25" s="3">
        <f t="shared" si="8"/>
        <v>9078.5409954706302</v>
      </c>
      <c r="P25" s="52">
        <f t="shared" si="10"/>
        <v>212.56416634150969</v>
      </c>
      <c r="Q25" s="52"/>
      <c r="R25" s="4"/>
      <c r="S25" s="34"/>
      <c r="T25" s="5">
        <v>0</v>
      </c>
      <c r="U25" s="2">
        <f t="shared" si="0"/>
        <v>0</v>
      </c>
      <c r="V25" s="2"/>
      <c r="W25" s="3"/>
      <c r="X25" s="3"/>
      <c r="Y25" s="3"/>
    </row>
    <row r="26" spans="1:25" customFormat="1" x14ac:dyDescent="0.25">
      <c r="A26" s="69">
        <v>44147</v>
      </c>
      <c r="B26" s="52">
        <f t="shared" si="1"/>
        <v>38955.695154537578</v>
      </c>
      <c r="C26" s="2">
        <f t="shared" si="2"/>
        <v>1.1699999999999997</v>
      </c>
      <c r="D26" s="2"/>
      <c r="E26" s="3">
        <f t="shared" si="11"/>
        <v>326770.09386229387</v>
      </c>
      <c r="F26" s="3">
        <f t="shared" si="12"/>
        <v>13070.803754491755</v>
      </c>
      <c r="G26" s="3">
        <f t="shared" si="9"/>
        <v>263.90011240297127</v>
      </c>
      <c r="H26" s="3"/>
      <c r="I26" s="4"/>
      <c r="J26" s="5"/>
      <c r="K26" s="3">
        <f t="shared" si="3"/>
        <v>22653.024288691318</v>
      </c>
      <c r="L26" s="2">
        <f t="shared" si="4"/>
        <v>0.9399999999999995</v>
      </c>
      <c r="M26" s="2"/>
      <c r="N26" s="3">
        <f t="shared" si="13"/>
        <v>228360.13254130611</v>
      </c>
      <c r="O26" s="3">
        <f t="shared" si="8"/>
        <v>9134.4053016522448</v>
      </c>
      <c r="P26" s="52">
        <f t="shared" si="10"/>
        <v>218.11019602477305</v>
      </c>
      <c r="Q26" s="52"/>
      <c r="R26" s="4"/>
      <c r="S26" s="34"/>
      <c r="T26" s="5">
        <v>0</v>
      </c>
      <c r="U26" s="2">
        <f t="shared" si="0"/>
        <v>0</v>
      </c>
      <c r="V26" s="2"/>
      <c r="W26" s="3"/>
      <c r="X26" s="3"/>
      <c r="Y26" s="3"/>
    </row>
    <row r="27" spans="1:25" customFormat="1" x14ac:dyDescent="0.25">
      <c r="A27" s="69">
        <v>44148</v>
      </c>
      <c r="B27" s="52">
        <f t="shared" si="1"/>
        <v>40292.155525567156</v>
      </c>
      <c r="C27" s="2">
        <f t="shared" si="2"/>
        <v>1.1599999999999997</v>
      </c>
      <c r="D27" s="2"/>
      <c r="E27" s="3">
        <f t="shared" si="11"/>
        <v>340672.23814756388</v>
      </c>
      <c r="F27" s="3">
        <f t="shared" si="12"/>
        <v>13626.889525902556</v>
      </c>
      <c r="G27" s="3">
        <f t="shared" si="9"/>
        <v>277.62883977610284</v>
      </c>
      <c r="H27" s="3"/>
      <c r="I27" s="4"/>
      <c r="J27" s="5"/>
      <c r="K27" s="3">
        <f t="shared" si="3"/>
        <v>22227.783158239232</v>
      </c>
      <c r="L27" s="2">
        <f t="shared" si="4"/>
        <v>0.91999999999999948</v>
      </c>
      <c r="M27" s="2"/>
      <c r="N27" s="3">
        <f t="shared" si="13"/>
        <v>228776.89609706803</v>
      </c>
      <c r="O27" s="3">
        <f t="shared" si="8"/>
        <v>9151.0758438827215</v>
      </c>
      <c r="P27" s="52">
        <f t="shared" si="10"/>
        <v>222.88631113615412</v>
      </c>
      <c r="Q27" s="52"/>
      <c r="R27" s="4"/>
      <c r="S27" s="34"/>
      <c r="T27" s="5">
        <v>0</v>
      </c>
      <c r="U27" s="2">
        <f t="shared" si="0"/>
        <v>0</v>
      </c>
      <c r="V27" s="2"/>
      <c r="W27" s="3"/>
      <c r="X27" s="3"/>
      <c r="Y27" s="3"/>
    </row>
    <row r="28" spans="1:25" customFormat="1" x14ac:dyDescent="0.25">
      <c r="A28" s="69">
        <v>44149</v>
      </c>
      <c r="B28" s="52">
        <f t="shared" si="1"/>
        <v>41592.542145502812</v>
      </c>
      <c r="C28" s="2">
        <f t="shared" si="2"/>
        <v>1.1499999999999997</v>
      </c>
      <c r="D28" s="2"/>
      <c r="E28" s="3">
        <f t="shared" si="11"/>
        <v>354501.89631545643</v>
      </c>
      <c r="F28" s="3">
        <f t="shared" si="12"/>
        <v>14180.075852618258</v>
      </c>
      <c r="G28" s="3">
        <f t="shared" si="9"/>
        <v>291.53908024724927</v>
      </c>
      <c r="H28" s="3"/>
      <c r="I28" s="4"/>
      <c r="J28" s="5"/>
      <c r="K28" s="3">
        <f t="shared" si="3"/>
        <v>21701.848218670228</v>
      </c>
      <c r="L28" s="2">
        <f t="shared" si="4"/>
        <v>0.89999999999999947</v>
      </c>
      <c r="M28" s="2"/>
      <c r="N28" s="3">
        <f t="shared" si="13"/>
        <v>228190.11320212286</v>
      </c>
      <c r="O28" s="3">
        <f t="shared" si="8"/>
        <v>9127.6045280849139</v>
      </c>
      <c r="P28" s="52">
        <f t="shared" si="10"/>
        <v>226.81914267932061</v>
      </c>
      <c r="Q28" s="52"/>
      <c r="R28" s="4"/>
      <c r="S28" s="34"/>
      <c r="T28" s="5">
        <v>0</v>
      </c>
      <c r="U28" s="2">
        <f t="shared" si="0"/>
        <v>0</v>
      </c>
      <c r="V28" s="2"/>
      <c r="W28" s="3"/>
      <c r="X28" s="3"/>
      <c r="Y28" s="3"/>
    </row>
    <row r="29" spans="1:25" s="22" customFormat="1" x14ac:dyDescent="0.25">
      <c r="A29" s="70">
        <v>44150</v>
      </c>
      <c r="B29" s="53">
        <f t="shared" si="1"/>
        <v>42849.759241528263</v>
      </c>
      <c r="C29" s="18">
        <f t="shared" si="2"/>
        <v>1.1399999999999997</v>
      </c>
      <c r="D29" s="18"/>
      <c r="E29" s="19">
        <f t="shared" si="11"/>
        <v>368197.74753225979</v>
      </c>
      <c r="F29" s="19">
        <f t="shared" si="12"/>
        <v>14727.909901290392</v>
      </c>
      <c r="G29" s="19">
        <f t="shared" si="9"/>
        <v>305.58340038124169</v>
      </c>
      <c r="H29" s="19"/>
      <c r="I29" s="20"/>
      <c r="J29" s="21"/>
      <c r="K29" s="19">
        <f t="shared" si="3"/>
        <v>21080.414555644107</v>
      </c>
      <c r="L29" s="18">
        <f t="shared" si="4"/>
        <v>0.87999999999999945</v>
      </c>
      <c r="M29" s="18"/>
      <c r="N29" s="19">
        <f t="shared" si="13"/>
        <v>226588.61348983494</v>
      </c>
      <c r="O29" s="19">
        <f t="shared" si="8"/>
        <v>9063.5445395933984</v>
      </c>
      <c r="P29" s="53">
        <f t="shared" si="10"/>
        <v>229.84287086509059</v>
      </c>
      <c r="Q29" s="53"/>
      <c r="R29" s="20"/>
      <c r="S29" s="35"/>
      <c r="T29" s="21">
        <v>0</v>
      </c>
      <c r="U29" s="18">
        <f t="shared" si="0"/>
        <v>0</v>
      </c>
      <c r="V29" s="18">
        <f>AVERAGE(U23:U29)</f>
        <v>0</v>
      </c>
      <c r="W29" s="19"/>
      <c r="X29" s="19"/>
      <c r="Y29" s="19"/>
    </row>
    <row r="30" spans="1:25" customFormat="1" x14ac:dyDescent="0.25">
      <c r="A30" s="69">
        <v>44151</v>
      </c>
      <c r="B30" s="52">
        <f t="shared" si="1"/>
        <v>44056.670059133321</v>
      </c>
      <c r="C30" s="2">
        <f t="shared" si="2"/>
        <v>1.1299999999999997</v>
      </c>
      <c r="D30" s="2"/>
      <c r="E30" s="3">
        <f t="shared" si="11"/>
        <v>381696.07755326893</v>
      </c>
      <c r="F30" s="3">
        <f t="shared" si="12"/>
        <v>15267.843102130757</v>
      </c>
      <c r="G30" s="3">
        <f t="shared" si="9"/>
        <v>319.71056901379006</v>
      </c>
      <c r="H30" s="3"/>
      <c r="I30" s="4"/>
      <c r="J30" s="5"/>
      <c r="K30" s="3">
        <f t="shared" si="3"/>
        <v>20370.065786721389</v>
      </c>
      <c r="L30" s="2">
        <f t="shared" si="4"/>
        <v>0.85999999999999943</v>
      </c>
      <c r="M30" s="2"/>
      <c r="N30" s="3">
        <f t="shared" si="13"/>
        <v>223974.39219004728</v>
      </c>
      <c r="O30" s="3">
        <f t="shared" si="8"/>
        <v>8958.975687601891</v>
      </c>
      <c r="P30" s="52">
        <f t="shared" si="10"/>
        <v>231.90080225637453</v>
      </c>
      <c r="Q30" s="52"/>
      <c r="R30" s="4"/>
      <c r="S30" s="34"/>
      <c r="T30" s="5">
        <v>0</v>
      </c>
      <c r="U30" s="2">
        <f t="shared" si="0"/>
        <v>0</v>
      </c>
      <c r="V30" s="2"/>
      <c r="W30" s="3"/>
      <c r="X30" s="3"/>
      <c r="Y30" s="3"/>
    </row>
    <row r="31" spans="1:25" customFormat="1" x14ac:dyDescent="0.25">
      <c r="A31" s="69">
        <v>44152</v>
      </c>
      <c r="B31" s="52">
        <f t="shared" si="1"/>
        <v>45206.156372367936</v>
      </c>
      <c r="C31" s="2">
        <f t="shared" si="2"/>
        <v>1.1199999999999997</v>
      </c>
      <c r="D31" s="2"/>
      <c r="E31" s="3">
        <f t="shared" si="11"/>
        <v>394931.17702425784</v>
      </c>
      <c r="F31" s="3">
        <f t="shared" si="12"/>
        <v>15797.247080970314</v>
      </c>
      <c r="G31" s="3">
        <f t="shared" si="9"/>
        <v>333.86573584925088</v>
      </c>
      <c r="H31" s="3"/>
      <c r="I31" s="4"/>
      <c r="J31" s="5"/>
      <c r="K31" s="3">
        <f t="shared" si="3"/>
        <v>19578.669641257202</v>
      </c>
      <c r="L31" s="2">
        <f t="shared" si="4"/>
        <v>0.83999999999999941</v>
      </c>
      <c r="M31" s="2"/>
      <c r="N31" s="3">
        <f t="shared" si="13"/>
        <v>220362.98160566695</v>
      </c>
      <c r="O31" s="3">
        <f t="shared" si="8"/>
        <v>8814.5192642266775</v>
      </c>
      <c r="P31" s="52">
        <f t="shared" si="10"/>
        <v>232.94684648360507</v>
      </c>
      <c r="Q31" s="52"/>
      <c r="R31" s="4"/>
      <c r="S31" s="34"/>
      <c r="T31" s="5">
        <v>0</v>
      </c>
      <c r="U31" s="2">
        <f t="shared" si="0"/>
        <v>0</v>
      </c>
      <c r="V31" s="2"/>
      <c r="W31" s="3"/>
      <c r="X31" s="3"/>
      <c r="Y31" s="3"/>
    </row>
    <row r="32" spans="1:25" customFormat="1" x14ac:dyDescent="0.25">
      <c r="A32" s="69">
        <v>44153</v>
      </c>
      <c r="B32" s="52">
        <f t="shared" si="1"/>
        <v>46291.180907665912</v>
      </c>
      <c r="C32" s="2">
        <f t="shared" si="2"/>
        <v>1.1099999999999997</v>
      </c>
      <c r="D32" s="2"/>
      <c r="E32" s="3">
        <f t="shared" si="11"/>
        <v>407835.78434699867</v>
      </c>
      <c r="F32" s="3">
        <f t="shared" si="12"/>
        <v>16313.431373879946</v>
      </c>
      <c r="G32" s="3">
        <f t="shared" si="9"/>
        <v>347.99066027898698</v>
      </c>
      <c r="H32" s="3"/>
      <c r="I32" s="4"/>
      <c r="J32" s="5"/>
      <c r="K32" s="3">
        <f t="shared" si="3"/>
        <v>18715.240724855539</v>
      </c>
      <c r="L32" s="2">
        <f t="shared" si="4"/>
        <v>0.8199999999999994</v>
      </c>
      <c r="M32" s="2"/>
      <c r="N32" s="3">
        <f t="shared" si="13"/>
        <v>215783.53768216202</v>
      </c>
      <c r="O32" s="3">
        <f t="shared" si="8"/>
        <v>8631.3415072864809</v>
      </c>
      <c r="P32" s="52">
        <f t="shared" si="10"/>
        <v>232.94684648360504</v>
      </c>
      <c r="Q32" s="52"/>
      <c r="R32" s="4"/>
      <c r="S32" s="34"/>
      <c r="T32" s="5">
        <v>0</v>
      </c>
      <c r="U32" s="2">
        <f t="shared" si="0"/>
        <v>0</v>
      </c>
      <c r="V32" s="2"/>
      <c r="W32" s="3"/>
      <c r="X32" s="3"/>
      <c r="Y32" s="3"/>
    </row>
    <row r="33" spans="1:25" customFormat="1" x14ac:dyDescent="0.25">
      <c r="A33" s="69">
        <v>44154</v>
      </c>
      <c r="B33" s="52">
        <f t="shared" si="1"/>
        <v>47304.852036693126</v>
      </c>
      <c r="C33" s="2">
        <f t="shared" si="2"/>
        <v>1.0999999999999996</v>
      </c>
      <c r="D33" s="2"/>
      <c r="E33" s="3">
        <f t="shared" si="11"/>
        <v>420341.57035579311</v>
      </c>
      <c r="F33" s="3">
        <f t="shared" si="12"/>
        <v>16813.662814231724</v>
      </c>
      <c r="G33" s="3">
        <f t="shared" si="9"/>
        <v>362.0239912002566</v>
      </c>
      <c r="H33" s="3"/>
      <c r="I33" s="4"/>
      <c r="J33" s="5"/>
      <c r="K33" s="3">
        <f t="shared" si="3"/>
        <v>17789.773335223825</v>
      </c>
      <c r="L33" s="2">
        <f t="shared" si="4"/>
        <v>0.79999999999999938</v>
      </c>
      <c r="M33" s="2"/>
      <c r="N33" s="3">
        <f t="shared" si="13"/>
        <v>210278.62636902535</v>
      </c>
      <c r="O33" s="3">
        <f t="shared" si="8"/>
        <v>8411.1450547610148</v>
      </c>
      <c r="P33" s="52">
        <f t="shared" si="10"/>
        <v>231.87971710637947</v>
      </c>
      <c r="Q33" s="52"/>
      <c r="R33" s="4"/>
      <c r="S33" s="34"/>
      <c r="T33" s="5">
        <v>0</v>
      </c>
      <c r="U33" s="2">
        <f t="shared" si="0"/>
        <v>0</v>
      </c>
      <c r="V33" s="2"/>
      <c r="W33" s="3"/>
      <c r="X33" s="3"/>
      <c r="Y33" s="3"/>
    </row>
    <row r="34" spans="1:25" customFormat="1" x14ac:dyDescent="0.25">
      <c r="A34" s="69">
        <v>44155</v>
      </c>
      <c r="B34" s="52">
        <f t="shared" si="1"/>
        <v>48240.490021017751</v>
      </c>
      <c r="C34" s="2">
        <f t="shared" si="2"/>
        <v>1.0899999999999996</v>
      </c>
      <c r="D34" s="2"/>
      <c r="E34" s="3">
        <f t="shared" si="11"/>
        <v>432379.66125678521</v>
      </c>
      <c r="F34" s="3">
        <f t="shared" si="12"/>
        <v>17295.186450271409</v>
      </c>
      <c r="G34" s="3">
        <f t="shared" si="9"/>
        <v>375.90159792771345</v>
      </c>
      <c r="H34" s="3"/>
      <c r="I34" s="4"/>
      <c r="J34" s="5"/>
      <c r="K34" s="3">
        <f t="shared" si="3"/>
        <v>16813.048304087304</v>
      </c>
      <c r="L34" s="2">
        <f t="shared" si="4"/>
        <v>0.77999999999999936</v>
      </c>
      <c r="M34" s="2"/>
      <c r="N34" s="3">
        <f t="shared" si="13"/>
        <v>203903.70296247466</v>
      </c>
      <c r="O34" s="3">
        <f t="shared" si="8"/>
        <v>8156.1481184989871</v>
      </c>
      <c r="P34" s="52">
        <f t="shared" si="10"/>
        <v>229.73834949084548</v>
      </c>
      <c r="Q34" s="52"/>
      <c r="R34" s="4"/>
      <c r="S34" s="34"/>
      <c r="T34" s="5">
        <v>0</v>
      </c>
      <c r="U34" s="2">
        <f t="shared" si="0"/>
        <v>0</v>
      </c>
      <c r="V34" s="2"/>
      <c r="W34" s="3"/>
      <c r="X34" s="3"/>
      <c r="Y34" s="3"/>
    </row>
    <row r="35" spans="1:25" customFormat="1" x14ac:dyDescent="0.25">
      <c r="A35" s="69">
        <v>44156</v>
      </c>
      <c r="B35" s="52">
        <f t="shared" si="1"/>
        <v>49091.694026527861</v>
      </c>
      <c r="C35" s="2">
        <f t="shared" si="2"/>
        <v>1.0799999999999996</v>
      </c>
      <c r="D35" s="2"/>
      <c r="E35" s="3">
        <f t="shared" si="11"/>
        <v>443881.19549054169</v>
      </c>
      <c r="F35" s="3">
        <f t="shared" si="12"/>
        <v>17755.247819621669</v>
      </c>
      <c r="G35" s="3">
        <f t="shared" si="9"/>
        <v>389.5569515453758</v>
      </c>
      <c r="H35" s="3"/>
      <c r="I35" s="4"/>
      <c r="J35" s="5"/>
      <c r="K35" s="3">
        <f t="shared" si="3"/>
        <v>15796.418850735048</v>
      </c>
      <c r="L35" s="2">
        <f t="shared" si="4"/>
        <v>0.75999999999999934</v>
      </c>
      <c r="M35" s="2"/>
      <c r="N35" s="3">
        <f t="shared" si="13"/>
        <v>196726.28686412517</v>
      </c>
      <c r="O35" s="3">
        <f t="shared" si="8"/>
        <v>7869.0514745650071</v>
      </c>
      <c r="P35" s="52">
        <f t="shared" si="10"/>
        <v>226.53024288691319</v>
      </c>
      <c r="Q35" s="52"/>
      <c r="R35" s="4"/>
      <c r="S35" s="34"/>
      <c r="T35" s="5">
        <v>0</v>
      </c>
      <c r="U35" s="2">
        <f t="shared" si="0"/>
        <v>0</v>
      </c>
      <c r="V35" s="2"/>
      <c r="W35" s="3"/>
      <c r="X35" s="3"/>
      <c r="Y35" s="3"/>
    </row>
    <row r="36" spans="1:25" s="22" customFormat="1" x14ac:dyDescent="0.25">
      <c r="A36" s="70">
        <v>44157</v>
      </c>
      <c r="B36" s="53">
        <f t="shared" si="1"/>
        <v>49852.409070215304</v>
      </c>
      <c r="C36" s="18">
        <f t="shared" si="2"/>
        <v>1.0699999999999996</v>
      </c>
      <c r="D36" s="18"/>
      <c r="E36" s="19">
        <f t="shared" si="11"/>
        <v>454777.90940621943</v>
      </c>
      <c r="F36" s="19">
        <f t="shared" si="12"/>
        <v>18191.116376248778</v>
      </c>
      <c r="G36" s="19">
        <f t="shared" si="9"/>
        <v>402.92155525567159</v>
      </c>
      <c r="H36" s="19"/>
      <c r="I36" s="20"/>
      <c r="J36" s="21"/>
      <c r="K36" s="19">
        <f t="shared" si="3"/>
        <v>14751.581298142162</v>
      </c>
      <c r="L36" s="18">
        <f t="shared" si="4"/>
        <v>0.73999999999999932</v>
      </c>
      <c r="M36" s="18"/>
      <c r="N36" s="19">
        <f t="shared" si="13"/>
        <v>188824.84387357603</v>
      </c>
      <c r="O36" s="19">
        <f t="shared" si="8"/>
        <v>7552.9937549430415</v>
      </c>
      <c r="P36" s="53">
        <f t="shared" si="10"/>
        <v>222.27783158239231</v>
      </c>
      <c r="Q36" s="53"/>
      <c r="R36" s="20"/>
      <c r="S36" s="35"/>
      <c r="T36" s="21">
        <v>0</v>
      </c>
      <c r="U36" s="18">
        <f t="shared" si="0"/>
        <v>0</v>
      </c>
      <c r="V36" s="18">
        <f>AVERAGE(U30:U36)</f>
        <v>0</v>
      </c>
      <c r="W36" s="19"/>
      <c r="X36" s="19"/>
      <c r="Y36" s="19"/>
    </row>
    <row r="37" spans="1:25" customFormat="1" x14ac:dyDescent="0.25">
      <c r="A37" s="69">
        <v>44158</v>
      </c>
      <c r="B37" s="52">
        <f t="shared" si="1"/>
        <v>50516.992017904435</v>
      </c>
      <c r="C37" s="2">
        <f t="shared" si="2"/>
        <v>1.0599999999999996</v>
      </c>
      <c r="D37" s="2"/>
      <c r="E37" s="3">
        <f t="shared" si="11"/>
        <v>465002.74589855666</v>
      </c>
      <c r="F37" s="3">
        <f t="shared" si="12"/>
        <v>18600.109835942269</v>
      </c>
      <c r="G37" s="3">
        <f t="shared" si="9"/>
        <v>415.92542145502813</v>
      </c>
      <c r="H37" s="3"/>
      <c r="I37" s="4"/>
      <c r="J37" s="5"/>
      <c r="K37" s="3">
        <f t="shared" si="3"/>
        <v>13690.337177517373</v>
      </c>
      <c r="L37" s="2">
        <f t="shared" si="4"/>
        <v>0.71999999999999931</v>
      </c>
      <c r="M37" s="2"/>
      <c r="N37" s="3">
        <f t="shared" si="13"/>
        <v>180287.39789285418</v>
      </c>
      <c r="O37" s="3">
        <f t="shared" si="8"/>
        <v>7211.4959157141675</v>
      </c>
      <c r="P37" s="52">
        <f t="shared" si="10"/>
        <v>217.01848218670227</v>
      </c>
      <c r="Q37" s="52"/>
      <c r="R37" s="4"/>
      <c r="S37" s="34"/>
      <c r="T37" s="5">
        <v>0</v>
      </c>
      <c r="U37" s="2">
        <f t="shared" si="0"/>
        <v>0</v>
      </c>
      <c r="V37" s="2"/>
      <c r="W37" s="3"/>
      <c r="X37" s="3"/>
      <c r="Y37" s="3"/>
    </row>
    <row r="38" spans="1:25" customFormat="1" x14ac:dyDescent="0.25">
      <c r="A38" s="69">
        <v>44159</v>
      </c>
      <c r="B38" s="52">
        <f t="shared" si="1"/>
        <v>51080.275720301426</v>
      </c>
      <c r="C38" s="2">
        <f t="shared" si="2"/>
        <v>1.0499999999999996</v>
      </c>
      <c r="D38" s="2"/>
      <c r="E38" s="3">
        <f t="shared" si="11"/>
        <v>474490.47947335528</v>
      </c>
      <c r="F38" s="3">
        <f t="shared" si="12"/>
        <v>18979.619178934212</v>
      </c>
      <c r="G38" s="3">
        <f t="shared" si="9"/>
        <v>428.49759241528267</v>
      </c>
      <c r="H38" s="3"/>
      <c r="I38" s="4"/>
      <c r="J38" s="5"/>
      <c r="K38" s="3">
        <f t="shared" si="3"/>
        <v>12624.353692952269</v>
      </c>
      <c r="L38" s="2">
        <f t="shared" si="4"/>
        <v>0.69999999999999929</v>
      </c>
      <c r="M38" s="2"/>
      <c r="N38" s="3">
        <f t="shared" si="13"/>
        <v>171209.90336713623</v>
      </c>
      <c r="O38" s="3">
        <f t="shared" si="8"/>
        <v>6848.3961346854494</v>
      </c>
      <c r="P38" s="52">
        <f t="shared" si="10"/>
        <v>210.80414555644109</v>
      </c>
      <c r="Q38" s="52"/>
      <c r="R38" s="4"/>
      <c r="S38" s="34"/>
      <c r="T38" s="5">
        <v>0</v>
      </c>
      <c r="U38" s="2">
        <f t="shared" si="0"/>
        <v>0</v>
      </c>
      <c r="V38" s="2"/>
      <c r="W38" s="3"/>
      <c r="X38" s="3"/>
      <c r="Y38" s="3"/>
    </row>
    <row r="39" spans="1:25" customFormat="1" x14ac:dyDescent="0.25">
      <c r="A39" s="69">
        <v>44160</v>
      </c>
      <c r="B39" s="52">
        <f t="shared" si="1"/>
        <v>51537.630357774382</v>
      </c>
      <c r="C39" s="2">
        <f t="shared" si="2"/>
        <v>1.0399999999999996</v>
      </c>
      <c r="D39" s="2"/>
      <c r="E39" s="3">
        <f t="shared" si="11"/>
        <v>483178.35058960144</v>
      </c>
      <c r="F39" s="3">
        <f t="shared" si="12"/>
        <v>19327.134023584058</v>
      </c>
      <c r="G39" s="3">
        <f t="shared" si="9"/>
        <v>440.56670059133324</v>
      </c>
      <c r="H39" s="3"/>
      <c r="I39" s="4"/>
      <c r="J39" s="5"/>
      <c r="K39" s="3">
        <f t="shared" si="3"/>
        <v>11564.9297047815</v>
      </c>
      <c r="L39" s="2">
        <f t="shared" si="4"/>
        <v>0.67999999999999927</v>
      </c>
      <c r="M39" s="2"/>
      <c r="N39" s="3">
        <f t="shared" si="13"/>
        <v>161694.41851627364</v>
      </c>
      <c r="O39" s="3">
        <f t="shared" si="8"/>
        <v>6467.7767406509456</v>
      </c>
      <c r="P39" s="52">
        <f t="shared" si="10"/>
        <v>203.70065786721389</v>
      </c>
      <c r="Q39" s="52"/>
      <c r="R39" s="4"/>
      <c r="S39" s="34"/>
      <c r="T39" s="5">
        <v>0</v>
      </c>
      <c r="U39" s="2">
        <f t="shared" si="0"/>
        <v>0</v>
      </c>
      <c r="V39" s="2"/>
      <c r="W39" s="3"/>
      <c r="X39" s="3"/>
      <c r="Y39" s="3"/>
    </row>
    <row r="40" spans="1:25" customFormat="1" x14ac:dyDescent="0.25">
      <c r="A40" s="69">
        <v>44161</v>
      </c>
      <c r="B40" s="52">
        <f t="shared" si="1"/>
        <v>51885.021062723616</v>
      </c>
      <c r="C40" s="2">
        <f t="shared" si="2"/>
        <v>1.0299999999999996</v>
      </c>
      <c r="D40" s="2"/>
      <c r="E40" s="3">
        <f t="shared" si="11"/>
        <v>491006.70159319177</v>
      </c>
      <c r="F40" s="3">
        <f t="shared" si="12"/>
        <v>19640.268063727672</v>
      </c>
      <c r="G40" s="3">
        <f t="shared" si="9"/>
        <v>452.06156372367934</v>
      </c>
      <c r="H40" s="3"/>
      <c r="I40" s="4"/>
      <c r="J40" s="5"/>
      <c r="K40" s="3">
        <f t="shared" si="3"/>
        <v>10522.774299443583</v>
      </c>
      <c r="L40" s="2">
        <f t="shared" si="4"/>
        <v>0.65999999999999925</v>
      </c>
      <c r="M40" s="2"/>
      <c r="N40" s="3">
        <f t="shared" si="13"/>
        <v>151847.1270289958</v>
      </c>
      <c r="O40" s="3">
        <f t="shared" si="8"/>
        <v>6073.8850811598322</v>
      </c>
      <c r="P40" s="52">
        <f t="shared" si="10"/>
        <v>195.78669641257201</v>
      </c>
      <c r="Q40" s="52"/>
      <c r="R40" s="4"/>
      <c r="S40" s="34"/>
      <c r="T40" s="5">
        <v>0</v>
      </c>
      <c r="U40" s="2">
        <f t="shared" si="0"/>
        <v>0</v>
      </c>
      <c r="V40" s="2"/>
      <c r="W40" s="3"/>
      <c r="X40" s="3"/>
      <c r="Y40" s="3"/>
    </row>
    <row r="41" spans="1:25" customFormat="1" x14ac:dyDescent="0.25">
      <c r="A41" s="69">
        <v>44162</v>
      </c>
      <c r="B41" s="52">
        <f t="shared" si="1"/>
        <v>52119.060903182624</v>
      </c>
      <c r="C41" s="2">
        <f t="shared" si="2"/>
        <v>1.0199999999999996</v>
      </c>
      <c r="D41" s="2"/>
      <c r="E41" s="3">
        <f t="shared" si="11"/>
        <v>497919.60612400639</v>
      </c>
      <c r="F41" s="3">
        <f t="shared" si="12"/>
        <v>19916.784244960258</v>
      </c>
      <c r="G41" s="3">
        <f t="shared" si="9"/>
        <v>462.91180907665915</v>
      </c>
      <c r="H41" s="3"/>
      <c r="I41" s="4"/>
      <c r="J41" s="5"/>
      <c r="K41" s="3">
        <f t="shared" si="3"/>
        <v>9507.8046388551211</v>
      </c>
      <c r="L41" s="2">
        <f t="shared" si="4"/>
        <v>0.63999999999999924</v>
      </c>
      <c r="M41" s="2"/>
      <c r="N41" s="3">
        <f t="shared" si="13"/>
        <v>141776.26202659376</v>
      </c>
      <c r="O41" s="3">
        <f t="shared" si="8"/>
        <v>5671.0504810637503</v>
      </c>
      <c r="P41" s="52">
        <f t="shared" si="10"/>
        <v>187.15240724855539</v>
      </c>
      <c r="Q41" s="52"/>
      <c r="R41" s="4"/>
      <c r="S41" s="34"/>
      <c r="T41" s="5">
        <v>0</v>
      </c>
      <c r="U41" s="2">
        <f t="shared" si="0"/>
        <v>0</v>
      </c>
      <c r="V41" s="2"/>
      <c r="W41" s="3"/>
      <c r="X41" s="3"/>
      <c r="Y41" s="3"/>
    </row>
    <row r="42" spans="1:25" customFormat="1" ht="15.75" thickBot="1" x14ac:dyDescent="0.3">
      <c r="A42" s="72">
        <v>44163</v>
      </c>
      <c r="B42" s="67">
        <f t="shared" si="1"/>
        <v>52237.0583430146</v>
      </c>
      <c r="C42" s="9">
        <f t="shared" si="2"/>
        <v>1.0099999999999996</v>
      </c>
      <c r="D42" s="9"/>
      <c r="E42" s="10">
        <f t="shared" si="11"/>
        <v>503865.48355935508</v>
      </c>
      <c r="F42" s="10">
        <f t="shared" si="12"/>
        <v>20154.619342374204</v>
      </c>
      <c r="G42" s="10">
        <f t="shared" si="9"/>
        <v>473.04852036693126</v>
      </c>
      <c r="H42" s="3"/>
      <c r="I42" s="4"/>
      <c r="J42" s="5"/>
      <c r="K42" s="3">
        <f t="shared" si="3"/>
        <v>8528.9691311082897</v>
      </c>
      <c r="L42" s="2">
        <f t="shared" si="4"/>
        <v>0.61999999999999922</v>
      </c>
      <c r="M42" s="2"/>
      <c r="N42" s="3">
        <f t="shared" si="13"/>
        <v>131589.99043284648</v>
      </c>
      <c r="O42" s="3">
        <f t="shared" si="8"/>
        <v>5263.5996173138592</v>
      </c>
      <c r="P42" s="52">
        <f t="shared" si="10"/>
        <v>177.89773335223825</v>
      </c>
      <c r="Q42" s="52"/>
      <c r="R42" s="4"/>
      <c r="S42" s="34"/>
      <c r="T42" s="5">
        <v>0</v>
      </c>
      <c r="U42" s="2">
        <f t="shared" si="0"/>
        <v>0</v>
      </c>
      <c r="V42" s="2"/>
      <c r="W42" s="3"/>
      <c r="X42" s="3"/>
      <c r="Y42" s="3"/>
    </row>
    <row r="43" spans="1:25" s="33" customFormat="1" ht="15.75" thickBot="1" x14ac:dyDescent="0.3">
      <c r="A43" s="73">
        <v>44164</v>
      </c>
      <c r="B43" s="68">
        <f t="shared" si="1"/>
        <v>52237.058343014593</v>
      </c>
      <c r="C43" s="25">
        <f t="shared" si="2"/>
        <v>0.99999999999999956</v>
      </c>
      <c r="D43" s="25"/>
      <c r="E43" s="26">
        <f t="shared" si="11"/>
        <v>508797.68986567657</v>
      </c>
      <c r="F43" s="27">
        <f t="shared" si="12"/>
        <v>20351.907594627064</v>
      </c>
      <c r="G43" s="49">
        <f t="shared" si="9"/>
        <v>482.40490021017752</v>
      </c>
      <c r="H43" s="28"/>
      <c r="I43" s="29"/>
      <c r="J43" s="30"/>
      <c r="K43" s="19">
        <f t="shared" si="3"/>
        <v>7594.1010582872887</v>
      </c>
      <c r="L43" s="31">
        <f t="shared" si="4"/>
        <v>0.5999999999999992</v>
      </c>
      <c r="M43" s="31"/>
      <c r="N43" s="32">
        <f t="shared" si="13"/>
        <v>121394.31815590993</v>
      </c>
      <c r="O43" s="32">
        <f t="shared" si="8"/>
        <v>4855.7727262363978</v>
      </c>
      <c r="P43" s="55">
        <f t="shared" si="10"/>
        <v>168.13048304087303</v>
      </c>
      <c r="Q43" s="55"/>
      <c r="R43" s="29"/>
      <c r="S43" s="37"/>
      <c r="T43" s="21">
        <v>0</v>
      </c>
      <c r="U43" s="18">
        <f t="shared" si="0"/>
        <v>0</v>
      </c>
      <c r="V43" s="18">
        <f>AVERAGE(U37:U43)</f>
        <v>0</v>
      </c>
      <c r="W43" s="32"/>
      <c r="X43" s="32"/>
      <c r="Y43" s="32"/>
    </row>
    <row r="44" spans="1:25" customFormat="1" x14ac:dyDescent="0.25">
      <c r="A44" s="66">
        <v>44165</v>
      </c>
      <c r="B44" s="51">
        <f t="shared" si="1"/>
        <v>52117.876333302767</v>
      </c>
      <c r="C44" s="11">
        <f t="shared" si="2"/>
        <v>0.98999999999999955</v>
      </c>
      <c r="D44" s="11"/>
      <c r="E44" s="12">
        <f t="shared" si="11"/>
        <v>512675.0761779616</v>
      </c>
      <c r="F44" s="12">
        <f t="shared" si="12"/>
        <v>20507.003047118465</v>
      </c>
      <c r="G44" s="12">
        <f t="shared" si="9"/>
        <v>490.91694026527864</v>
      </c>
      <c r="H44" s="3"/>
      <c r="I44" s="4"/>
      <c r="J44" s="5"/>
      <c r="K44" s="3">
        <f t="shared" si="3"/>
        <v>6709.8066716105222</v>
      </c>
      <c r="L44" s="2">
        <f t="shared" si="4"/>
        <v>0.57999999999999918</v>
      </c>
      <c r="M44" s="2"/>
      <c r="N44" s="3">
        <f t="shared" si="13"/>
        <v>111291.07652343315</v>
      </c>
      <c r="O44" s="3">
        <f t="shared" si="8"/>
        <v>4451.6430609373265</v>
      </c>
      <c r="P44" s="52">
        <f t="shared" si="10"/>
        <v>157.96418850735049</v>
      </c>
      <c r="Q44" s="52"/>
      <c r="R44" s="4"/>
      <c r="S44" s="34"/>
      <c r="T44" s="5">
        <v>0</v>
      </c>
      <c r="U44" s="2">
        <f t="shared" si="0"/>
        <v>0</v>
      </c>
      <c r="V44" s="2"/>
      <c r="W44" s="3"/>
      <c r="X44" s="3"/>
      <c r="Y44" s="3"/>
    </row>
    <row r="45" spans="1:25" customFormat="1" x14ac:dyDescent="0.25">
      <c r="A45" s="69">
        <v>44166</v>
      </c>
      <c r="B45" s="52">
        <f t="shared" si="1"/>
        <v>51879.124370125661</v>
      </c>
      <c r="C45" s="2">
        <f t="shared" si="2"/>
        <v>0.97999999999999954</v>
      </c>
      <c r="D45" s="2"/>
      <c r="E45" s="3">
        <f t="shared" si="11"/>
        <v>515462.50652155944</v>
      </c>
      <c r="F45" s="3">
        <f t="shared" si="12"/>
        <v>20618.500260862376</v>
      </c>
      <c r="G45" s="3">
        <f t="shared" si="9"/>
        <v>498.52409070215305</v>
      </c>
      <c r="H45" s="3"/>
      <c r="I45" s="4"/>
      <c r="J45" s="5"/>
      <c r="K45" s="3">
        <f t="shared" si="3"/>
        <v>5881.3904664947941</v>
      </c>
      <c r="L45" s="2">
        <f t="shared" si="4"/>
        <v>0.55999999999999917</v>
      </c>
      <c r="M45" s="2"/>
      <c r="N45" s="3">
        <f t="shared" si="13"/>
        <v>101376.04813919289</v>
      </c>
      <c r="O45" s="3">
        <f t="shared" si="8"/>
        <v>4055.0419255677157</v>
      </c>
      <c r="P45" s="52">
        <f t="shared" si="10"/>
        <v>147.51581298142162</v>
      </c>
      <c r="Q45" s="52"/>
      <c r="R45" s="4"/>
      <c r="S45" s="34"/>
      <c r="T45" s="5">
        <v>0</v>
      </c>
      <c r="U45" s="2">
        <f t="shared" si="0"/>
        <v>0</v>
      </c>
      <c r="V45" s="2"/>
      <c r="W45" s="3"/>
      <c r="X45" s="3"/>
      <c r="Y45" s="3"/>
    </row>
    <row r="46" spans="1:25" customFormat="1" x14ac:dyDescent="0.25">
      <c r="A46" s="69">
        <v>44167</v>
      </c>
      <c r="B46" s="52">
        <f t="shared" si="1"/>
        <v>51521.228888699188</v>
      </c>
      <c r="C46" s="2">
        <f t="shared" si="2"/>
        <v>0.96999999999999953</v>
      </c>
      <c r="D46" s="2"/>
      <c r="E46" s="3">
        <f t="shared" si="11"/>
        <v>517131.32634004334</v>
      </c>
      <c r="F46" s="3">
        <f t="shared" si="12"/>
        <v>20685.253053601733</v>
      </c>
      <c r="G46" s="3">
        <f t="shared" si="9"/>
        <v>505.16992017904437</v>
      </c>
      <c r="H46" s="3"/>
      <c r="I46" s="4"/>
      <c r="J46" s="5"/>
      <c r="K46" s="3">
        <f t="shared" si="3"/>
        <v>5112.8189382564469</v>
      </c>
      <c r="L46" s="2">
        <f t="shared" si="4"/>
        <v>0.53999999999999915</v>
      </c>
      <c r="M46" s="2"/>
      <c r="N46" s="3">
        <f t="shared" si="13"/>
        <v>91737.285779307174</v>
      </c>
      <c r="O46" s="3">
        <f t="shared" si="8"/>
        <v>3669.4914311722869</v>
      </c>
      <c r="P46" s="52">
        <f t="shared" si="10"/>
        <v>136.90337177517372</v>
      </c>
      <c r="Q46" s="52"/>
      <c r="R46" s="4"/>
      <c r="S46" s="34"/>
      <c r="T46" s="5">
        <v>0</v>
      </c>
      <c r="U46" s="2">
        <f t="shared" si="0"/>
        <v>0</v>
      </c>
      <c r="V46" s="2"/>
      <c r="W46" s="3"/>
      <c r="X46" s="3"/>
      <c r="Y46" s="3"/>
    </row>
    <row r="47" spans="1:25" customFormat="1" x14ac:dyDescent="0.25">
      <c r="A47" s="69">
        <v>44168</v>
      </c>
      <c r="B47" s="52">
        <f t="shared" si="1"/>
        <v>51045.439576759672</v>
      </c>
      <c r="C47" s="2">
        <f t="shared" si="2"/>
        <v>0.95999999999999952</v>
      </c>
      <c r="D47" s="2"/>
      <c r="E47" s="3">
        <f t="shared" si="11"/>
        <v>517659.77389889851</v>
      </c>
      <c r="F47" s="3">
        <f t="shared" si="12"/>
        <v>20706.39095595594</v>
      </c>
      <c r="G47" s="3">
        <f t="shared" si="9"/>
        <v>510.80275720301427</v>
      </c>
      <c r="H47" s="3"/>
      <c r="I47" s="4"/>
      <c r="J47" s="5"/>
      <c r="K47" s="3">
        <f t="shared" si="3"/>
        <v>4406.722658108758</v>
      </c>
      <c r="L47" s="2">
        <f t="shared" si="4"/>
        <v>0.51999999999999913</v>
      </c>
      <c r="M47" s="2"/>
      <c r="N47" s="3">
        <f t="shared" si="13"/>
        <v>82453.671259898576</v>
      </c>
      <c r="O47" s="3">
        <f t="shared" si="8"/>
        <v>3298.1468503959431</v>
      </c>
      <c r="P47" s="52">
        <f t="shared" si="10"/>
        <v>126.24353692952269</v>
      </c>
      <c r="Q47" s="52"/>
      <c r="R47" s="4"/>
      <c r="S47" s="34"/>
      <c r="T47" s="5">
        <v>0</v>
      </c>
      <c r="U47" s="2">
        <f t="shared" si="0"/>
        <v>0</v>
      </c>
      <c r="V47" s="2"/>
      <c r="W47" s="3"/>
      <c r="X47" s="3"/>
      <c r="Y47" s="3"/>
    </row>
    <row r="48" spans="1:25" customFormat="1" x14ac:dyDescent="0.25">
      <c r="A48" s="69">
        <v>44169</v>
      </c>
      <c r="B48" s="52">
        <f t="shared" si="1"/>
        <v>50453.8290193801</v>
      </c>
      <c r="C48" s="2">
        <f t="shared" si="2"/>
        <v>0.94999999999999951</v>
      </c>
      <c r="D48" s="2"/>
      <c r="E48" s="3">
        <f t="shared" si="11"/>
        <v>517033.32719797717</v>
      </c>
      <c r="F48" s="3">
        <f t="shared" si="12"/>
        <v>20681.333087919087</v>
      </c>
      <c r="G48" s="3">
        <f t="shared" si="9"/>
        <v>515.37630357774378</v>
      </c>
      <c r="H48" s="3"/>
      <c r="I48" s="4"/>
      <c r="J48" s="5"/>
      <c r="K48" s="3">
        <f t="shared" si="3"/>
        <v>3764.4350678872956</v>
      </c>
      <c r="L48" s="2">
        <f t="shared" si="4"/>
        <v>0.49999999999999911</v>
      </c>
      <c r="M48" s="2"/>
      <c r="N48" s="3">
        <f t="shared" si="13"/>
        <v>73593.752634833596</v>
      </c>
      <c r="O48" s="3">
        <f t="shared" si="8"/>
        <v>2943.7501053933438</v>
      </c>
      <c r="P48" s="52">
        <f t="shared" si="10"/>
        <v>115.649297047815</v>
      </c>
      <c r="Q48" s="52"/>
      <c r="R48" s="4"/>
      <c r="S48" s="34"/>
      <c r="T48" s="5">
        <v>0</v>
      </c>
      <c r="U48" s="2">
        <f t="shared" si="0"/>
        <v>0</v>
      </c>
      <c r="V48" s="2"/>
      <c r="W48" s="3"/>
      <c r="X48" s="3"/>
      <c r="Y48" s="3"/>
    </row>
    <row r="49" spans="1:25" customFormat="1" x14ac:dyDescent="0.25">
      <c r="A49" s="69">
        <v>44170</v>
      </c>
      <c r="B49" s="52">
        <f t="shared" si="1"/>
        <v>49749.282902332314</v>
      </c>
      <c r="C49" s="2">
        <f t="shared" si="2"/>
        <v>0.9399999999999995</v>
      </c>
      <c r="D49" s="2"/>
      <c r="E49" s="3">
        <f t="shared" si="11"/>
        <v>515244.97974253516</v>
      </c>
      <c r="F49" s="3">
        <f t="shared" si="12"/>
        <v>20609.799189701407</v>
      </c>
      <c r="G49" s="3">
        <f t="shared" si="9"/>
        <v>518.85021062723615</v>
      </c>
      <c r="H49" s="3"/>
      <c r="I49" s="4"/>
      <c r="J49" s="5"/>
      <c r="K49" s="3">
        <f t="shared" si="3"/>
        <v>3186.0650396076971</v>
      </c>
      <c r="L49" s="2">
        <f t="shared" si="4"/>
        <v>0.47999999999999909</v>
      </c>
      <c r="M49" s="2"/>
      <c r="N49" s="3">
        <f t="shared" si="13"/>
        <v>65214.887969659794</v>
      </c>
      <c r="O49" s="3">
        <f t="shared" si="8"/>
        <v>2608.5955187863919</v>
      </c>
      <c r="P49" s="52">
        <f t="shared" si="10"/>
        <v>105.22774299443583</v>
      </c>
      <c r="Q49" s="52"/>
      <c r="R49" s="4"/>
      <c r="S49" s="34"/>
      <c r="T49" s="5">
        <v>0</v>
      </c>
      <c r="U49" s="2">
        <f t="shared" si="0"/>
        <v>0</v>
      </c>
      <c r="V49" s="2"/>
      <c r="W49" s="3"/>
      <c r="X49" s="3"/>
      <c r="Y49" s="3"/>
    </row>
    <row r="50" spans="1:25" s="22" customFormat="1" x14ac:dyDescent="0.25">
      <c r="A50" s="70">
        <v>44171</v>
      </c>
      <c r="B50" s="53">
        <f t="shared" si="1"/>
        <v>48935.480706467533</v>
      </c>
      <c r="C50" s="18">
        <f t="shared" si="2"/>
        <v>0.92999999999999949</v>
      </c>
      <c r="D50" s="18"/>
      <c r="E50" s="19">
        <f t="shared" si="11"/>
        <v>512295.43938627909</v>
      </c>
      <c r="F50" s="19">
        <f t="shared" si="12"/>
        <v>20491.817575451165</v>
      </c>
      <c r="G50" s="19">
        <f t="shared" si="9"/>
        <v>521.19060903182628</v>
      </c>
      <c r="H50" s="19"/>
      <c r="I50" s="20"/>
      <c r="J50" s="21"/>
      <c r="K50" s="19">
        <f t="shared" si="3"/>
        <v>2670.5990476802895</v>
      </c>
      <c r="L50" s="18">
        <f t="shared" si="4"/>
        <v>0.45999999999999908</v>
      </c>
      <c r="M50" s="18"/>
      <c r="N50" s="19">
        <f t="shared" si="13"/>
        <v>57362.712717896495</v>
      </c>
      <c r="O50" s="19">
        <f t="shared" si="8"/>
        <v>2294.50850871586</v>
      </c>
      <c r="P50" s="53">
        <f t="shared" si="10"/>
        <v>95.078046388551215</v>
      </c>
      <c r="Q50" s="53"/>
      <c r="R50" s="20"/>
      <c r="S50" s="35"/>
      <c r="T50" s="21">
        <v>0</v>
      </c>
      <c r="U50" s="18">
        <f t="shared" si="0"/>
        <v>0</v>
      </c>
      <c r="V50" s="18">
        <f>AVERAGE(U44:U50)</f>
        <v>0</v>
      </c>
      <c r="W50" s="19"/>
      <c r="X50" s="19"/>
      <c r="Y50" s="19"/>
    </row>
    <row r="51" spans="1:25" customFormat="1" x14ac:dyDescent="0.25">
      <c r="A51" s="69">
        <v>44172</v>
      </c>
      <c r="B51" s="52">
        <f t="shared" si="1"/>
        <v>48016.866976590289</v>
      </c>
      <c r="C51" s="2">
        <f t="shared" si="2"/>
        <v>0.91999999999999948</v>
      </c>
      <c r="D51" s="2"/>
      <c r="E51" s="3">
        <f t="shared" si="11"/>
        <v>508193.24545968667</v>
      </c>
      <c r="F51" s="3">
        <f t="shared" si="12"/>
        <v>20327.729818387466</v>
      </c>
      <c r="G51" s="3">
        <f t="shared" si="9"/>
        <v>522.37058343014598</v>
      </c>
      <c r="H51" s="3"/>
      <c r="I51" s="4"/>
      <c r="J51" s="5"/>
      <c r="K51" s="3">
        <f t="shared" si="3"/>
        <v>2216.0278147017175</v>
      </c>
      <c r="L51" s="2">
        <f t="shared" si="4"/>
        <v>0.43999999999999906</v>
      </c>
      <c r="M51" s="2"/>
      <c r="N51" s="3">
        <f t="shared" si="13"/>
        <v>50070.935893743102</v>
      </c>
      <c r="O51" s="3">
        <f t="shared" si="8"/>
        <v>2002.8374357497241</v>
      </c>
      <c r="P51" s="52">
        <f t="shared" si="10"/>
        <v>85.289691311082905</v>
      </c>
      <c r="Q51" s="52"/>
      <c r="R51" s="4"/>
      <c r="S51" s="34"/>
      <c r="T51" s="5">
        <v>0</v>
      </c>
      <c r="U51" s="2">
        <f t="shared" si="0"/>
        <v>0</v>
      </c>
      <c r="V51" s="2"/>
      <c r="W51" s="3"/>
      <c r="X51" s="3"/>
      <c r="Y51" s="3"/>
    </row>
    <row r="52" spans="1:25" customFormat="1" x14ac:dyDescent="0.25">
      <c r="A52" s="69">
        <v>44173</v>
      </c>
      <c r="B52" s="52">
        <f t="shared" si="1"/>
        <v>46998.613402211806</v>
      </c>
      <c r="C52" s="2">
        <f t="shared" si="2"/>
        <v>0.90999999999999948</v>
      </c>
      <c r="D52" s="2"/>
      <c r="E52" s="3">
        <f t="shared" si="11"/>
        <v>502954.80051888397</v>
      </c>
      <c r="F52" s="3">
        <f t="shared" si="12"/>
        <v>20118.192020755359</v>
      </c>
      <c r="G52" s="3">
        <f t="shared" si="9"/>
        <v>522.37058343014598</v>
      </c>
      <c r="H52" s="3"/>
      <c r="I52" s="4"/>
      <c r="J52" s="5"/>
      <c r="K52" s="3">
        <f t="shared" si="3"/>
        <v>1819.491562204759</v>
      </c>
      <c r="L52" s="2">
        <f t="shared" si="4"/>
        <v>0.41999999999999904</v>
      </c>
      <c r="M52" s="2"/>
      <c r="N52" s="3">
        <f t="shared" si="13"/>
        <v>43361.458324839565</v>
      </c>
      <c r="O52" s="3">
        <f t="shared" si="8"/>
        <v>1734.4583329935826</v>
      </c>
      <c r="P52" s="52">
        <f t="shared" si="10"/>
        <v>75.941010582872892</v>
      </c>
      <c r="Q52" s="52"/>
      <c r="R52" s="4"/>
      <c r="S52" s="34"/>
      <c r="T52" s="5">
        <v>0</v>
      </c>
      <c r="U52" s="2">
        <f t="shared" si="0"/>
        <v>0</v>
      </c>
      <c r="V52" s="2"/>
      <c r="W52" s="3"/>
      <c r="X52" s="3"/>
      <c r="Y52" s="3"/>
    </row>
    <row r="53" spans="1:25" customFormat="1" x14ac:dyDescent="0.25">
      <c r="A53" s="69">
        <v>44174</v>
      </c>
      <c r="B53" s="52">
        <f t="shared" si="1"/>
        <v>45886.572101306956</v>
      </c>
      <c r="C53" s="2">
        <f t="shared" si="2"/>
        <v>0.89999999999999947</v>
      </c>
      <c r="D53" s="2"/>
      <c r="E53" s="3">
        <f t="shared" si="11"/>
        <v>496604.31427717628</v>
      </c>
      <c r="F53" s="3">
        <f t="shared" si="12"/>
        <v>19864.172571087052</v>
      </c>
      <c r="G53" s="3">
        <f t="shared" si="9"/>
        <v>521.17876333302763</v>
      </c>
      <c r="H53" s="3"/>
      <c r="I53" s="4"/>
      <c r="J53" s="5"/>
      <c r="K53" s="3">
        <f t="shared" si="3"/>
        <v>1477.4375573354346</v>
      </c>
      <c r="L53" s="2">
        <f t="shared" si="4"/>
        <v>0.39999999999999902</v>
      </c>
      <c r="M53" s="2"/>
      <c r="N53" s="3">
        <f t="shared" si="13"/>
        <v>37244.794823887707</v>
      </c>
      <c r="O53" s="3">
        <f t="shared" si="8"/>
        <v>1489.7917929555083</v>
      </c>
      <c r="P53" s="52">
        <f t="shared" si="10"/>
        <v>67.098066716105222</v>
      </c>
      <c r="Q53" s="52"/>
      <c r="R53" s="4"/>
      <c r="S53" s="34"/>
      <c r="T53" s="5">
        <v>0</v>
      </c>
      <c r="U53" s="2">
        <f t="shared" si="0"/>
        <v>0</v>
      </c>
      <c r="V53" s="2"/>
      <c r="W53" s="3"/>
      <c r="X53" s="3"/>
      <c r="Y53" s="3"/>
    </row>
    <row r="54" spans="1:25" customFormat="1" x14ac:dyDescent="0.25">
      <c r="A54" s="69">
        <v>44175</v>
      </c>
      <c r="B54" s="52">
        <f t="shared" si="1"/>
        <v>44687.220648569244</v>
      </c>
      <c r="C54" s="2">
        <f t="shared" si="2"/>
        <v>0.88999999999999946</v>
      </c>
      <c r="D54" s="2"/>
      <c r="E54" s="3">
        <f t="shared" si="11"/>
        <v>489173.65859244281</v>
      </c>
      <c r="F54" s="3">
        <f t="shared" si="12"/>
        <v>19566.946343697713</v>
      </c>
      <c r="G54" s="3">
        <f t="shared" si="9"/>
        <v>518.79124370125658</v>
      </c>
      <c r="H54" s="3"/>
      <c r="I54" s="4"/>
      <c r="J54" s="5"/>
      <c r="K54" s="3">
        <f t="shared" si="3"/>
        <v>1185.7835106420973</v>
      </c>
      <c r="L54" s="2">
        <f t="shared" si="4"/>
        <v>0.37999999999999901</v>
      </c>
      <c r="M54" s="2"/>
      <c r="N54" s="3">
        <f t="shared" si="13"/>
        <v>31720.771662919287</v>
      </c>
      <c r="O54" s="3">
        <f t="shared" si="8"/>
        <v>1268.8308665167715</v>
      </c>
      <c r="P54" s="52">
        <f t="shared" si="10"/>
        <v>58.813904664947941</v>
      </c>
      <c r="Q54" s="52"/>
      <c r="R54" s="4"/>
      <c r="S54" s="34"/>
      <c r="T54" s="5">
        <v>0</v>
      </c>
      <c r="U54" s="2">
        <f t="shared" si="0"/>
        <v>0</v>
      </c>
      <c r="V54" s="2"/>
      <c r="W54" s="3"/>
      <c r="X54" s="3"/>
      <c r="Y54" s="3"/>
    </row>
    <row r="55" spans="1:25" customFormat="1" x14ac:dyDescent="0.25">
      <c r="A55" s="69">
        <v>44176</v>
      </c>
      <c r="B55" s="52">
        <f t="shared" si="1"/>
        <v>43407.599533432789</v>
      </c>
      <c r="C55" s="2">
        <f t="shared" si="2"/>
        <v>0.87999999999999945</v>
      </c>
      <c r="D55" s="2"/>
      <c r="E55" s="3">
        <f t="shared" si="11"/>
        <v>480702.13375574991</v>
      </c>
      <c r="F55" s="3">
        <f t="shared" si="12"/>
        <v>19228.085350229998</v>
      </c>
      <c r="G55" s="3">
        <f t="shared" si="9"/>
        <v>515.21228888699193</v>
      </c>
      <c r="H55" s="3"/>
      <c r="I55" s="4"/>
      <c r="J55" s="5"/>
      <c r="K55" s="3">
        <f t="shared" si="3"/>
        <v>940.08054724005615</v>
      </c>
      <c r="L55" s="2">
        <f t="shared" si="4"/>
        <v>0.35999999999999899</v>
      </c>
      <c r="M55" s="2"/>
      <c r="N55" s="3">
        <f t="shared" si="13"/>
        <v>26779.461743664553</v>
      </c>
      <c r="O55" s="3">
        <f t="shared" si="8"/>
        <v>1071.1784697465821</v>
      </c>
      <c r="P55" s="52">
        <f t="shared" si="10"/>
        <v>51.128189382564472</v>
      </c>
      <c r="Q55" s="52"/>
      <c r="R55" s="4"/>
      <c r="S55" s="34"/>
      <c r="T55" s="5">
        <v>0</v>
      </c>
      <c r="U55" s="2">
        <f t="shared" si="0"/>
        <v>0</v>
      </c>
      <c r="V55" s="2"/>
      <c r="W55" s="3"/>
      <c r="X55" s="3"/>
      <c r="Y55" s="3"/>
    </row>
    <row r="56" spans="1:25" customFormat="1" x14ac:dyDescent="0.25">
      <c r="A56" s="69">
        <v>44177</v>
      </c>
      <c r="B56" s="52">
        <f t="shared" si="1"/>
        <v>42055.242867124114</v>
      </c>
      <c r="C56" s="2">
        <f t="shared" si="2"/>
        <v>0.86999999999999944</v>
      </c>
      <c r="D56" s="2"/>
      <c r="E56" s="3">
        <f t="shared" si="11"/>
        <v>471236.1477341748</v>
      </c>
      <c r="F56" s="3">
        <f t="shared" si="12"/>
        <v>18849.445909366994</v>
      </c>
      <c r="G56" s="3">
        <f t="shared" si="9"/>
        <v>510.45439576759674</v>
      </c>
      <c r="H56" s="3"/>
      <c r="I56" s="4"/>
      <c r="J56" s="5"/>
      <c r="K56" s="3">
        <f t="shared" si="3"/>
        <v>735.66992465423527</v>
      </c>
      <c r="L56" s="2">
        <f t="shared" si="4"/>
        <v>0.33999999999999897</v>
      </c>
      <c r="M56" s="2"/>
      <c r="N56" s="3">
        <f t="shared" si="13"/>
        <v>22402.312730062338</v>
      </c>
      <c r="O56" s="3">
        <f t="shared" si="8"/>
        <v>896.0925092024936</v>
      </c>
      <c r="P56" s="52">
        <f t="shared" si="10"/>
        <v>44.067226581087581</v>
      </c>
      <c r="Q56" s="52"/>
      <c r="R56" s="4"/>
      <c r="S56" s="34"/>
      <c r="T56" s="5">
        <v>0</v>
      </c>
      <c r="U56" s="2">
        <f t="shared" si="0"/>
        <v>0</v>
      </c>
      <c r="V56" s="2"/>
      <c r="W56" s="3"/>
      <c r="X56" s="3"/>
      <c r="Y56" s="3"/>
    </row>
    <row r="57" spans="1:25" s="22" customFormat="1" x14ac:dyDescent="0.25">
      <c r="A57" s="70">
        <v>44178</v>
      </c>
      <c r="B57" s="53">
        <f t="shared" si="1"/>
        <v>40638.103279164301</v>
      </c>
      <c r="C57" s="18">
        <f t="shared" si="2"/>
        <v>0.85999999999999943</v>
      </c>
      <c r="D57" s="18"/>
      <c r="E57" s="19">
        <f t="shared" si="11"/>
        <v>460828.81143657939</v>
      </c>
      <c r="F57" s="19">
        <f t="shared" si="12"/>
        <v>18433.152457463177</v>
      </c>
      <c r="G57" s="19">
        <f t="shared" si="9"/>
        <v>504.538290193801</v>
      </c>
      <c r="H57" s="19"/>
      <c r="I57" s="20"/>
      <c r="J57" s="21"/>
      <c r="K57" s="19">
        <f t="shared" si="3"/>
        <v>567.8283708760523</v>
      </c>
      <c r="L57" s="18">
        <f t="shared" si="4"/>
        <v>0.31999999999999895</v>
      </c>
      <c r="M57" s="18"/>
      <c r="N57" s="19">
        <f t="shared" si="13"/>
        <v>18563.418442829636</v>
      </c>
      <c r="O57" s="19">
        <f t="shared" si="8"/>
        <v>742.5367377131854</v>
      </c>
      <c r="P57" s="53">
        <f t="shared" si="10"/>
        <v>37.644350678872961</v>
      </c>
      <c r="Q57" s="53"/>
      <c r="R57" s="20"/>
      <c r="S57" s="35"/>
      <c r="T57" s="21">
        <v>0</v>
      </c>
      <c r="U57" s="18">
        <f t="shared" si="0"/>
        <v>0</v>
      </c>
      <c r="V57" s="18">
        <f>AVERAGE(U51:U57)</f>
        <v>0</v>
      </c>
      <c r="W57" s="19"/>
      <c r="X57" s="19"/>
      <c r="Y57" s="19"/>
    </row>
    <row r="58" spans="1:25" customFormat="1" x14ac:dyDescent="0.25">
      <c r="A58" s="69">
        <v>44179</v>
      </c>
      <c r="B58" s="52">
        <f t="shared" si="1"/>
        <v>39164.472049217744</v>
      </c>
      <c r="C58" s="2">
        <f t="shared" si="2"/>
        <v>0.84999999999999942</v>
      </c>
      <c r="D58" s="2"/>
      <c r="E58" s="3">
        <f t="shared" si="11"/>
        <v>449539.45446641708</v>
      </c>
      <c r="F58" s="3">
        <f t="shared" si="12"/>
        <v>17981.578178656684</v>
      </c>
      <c r="G58" s="3">
        <f t="shared" si="9"/>
        <v>497.49282902332317</v>
      </c>
      <c r="H58" s="3"/>
      <c r="I58" s="4"/>
      <c r="J58" s="5"/>
      <c r="K58" s="3">
        <f t="shared" si="3"/>
        <v>431.89781733054258</v>
      </c>
      <c r="L58" s="2">
        <f t="shared" si="4"/>
        <v>0.29999999999999893</v>
      </c>
      <c r="M58" s="2"/>
      <c r="N58" s="3">
        <f t="shared" si="13"/>
        <v>15230.881192272884</v>
      </c>
      <c r="O58" s="3">
        <f t="shared" si="8"/>
        <v>609.23524769091534</v>
      </c>
      <c r="P58" s="52">
        <f t="shared" si="10"/>
        <v>31.860650396076974</v>
      </c>
      <c r="Q58" s="52"/>
      <c r="R58" s="4"/>
      <c r="S58" s="34"/>
      <c r="T58" s="5">
        <v>0</v>
      </c>
      <c r="U58" s="2">
        <f t="shared" si="0"/>
        <v>0</v>
      </c>
      <c r="V58" s="2"/>
      <c r="W58" s="3"/>
      <c r="X58" s="3"/>
      <c r="Y58" s="3"/>
    </row>
    <row r="59" spans="1:25" customFormat="1" x14ac:dyDescent="0.25">
      <c r="A59" s="69">
        <v>44180</v>
      </c>
      <c r="B59" s="52">
        <f t="shared" si="1"/>
        <v>37642.895607422688</v>
      </c>
      <c r="C59" s="2">
        <f t="shared" si="2"/>
        <v>0.83999999999999941</v>
      </c>
      <c r="D59" s="2"/>
      <c r="E59" s="3">
        <f t="shared" si="11"/>
        <v>437433.06717150746</v>
      </c>
      <c r="F59" s="3">
        <f t="shared" si="12"/>
        <v>17497.322686860298</v>
      </c>
      <c r="G59" s="3">
        <f t="shared" si="9"/>
        <v>489.35480706467536</v>
      </c>
      <c r="H59" s="3"/>
      <c r="I59" s="4"/>
      <c r="J59" s="5"/>
      <c r="K59" s="3">
        <f t="shared" si="3"/>
        <v>323.39634505051521</v>
      </c>
      <c r="L59" s="2">
        <f t="shared" si="4"/>
        <v>0.27999999999999892</v>
      </c>
      <c r="M59" s="2"/>
      <c r="N59" s="3">
        <f t="shared" si="13"/>
        <v>12368.212497715698</v>
      </c>
      <c r="O59" s="3">
        <f t="shared" si="8"/>
        <v>494.72849990862795</v>
      </c>
      <c r="P59" s="52">
        <f t="shared" si="10"/>
        <v>26.705990476802896</v>
      </c>
      <c r="Q59" s="52"/>
      <c r="R59" s="4"/>
      <c r="S59" s="34"/>
      <c r="T59" s="5">
        <v>0</v>
      </c>
      <c r="U59" s="2">
        <f t="shared" si="0"/>
        <v>0</v>
      </c>
      <c r="V59" s="2"/>
      <c r="W59" s="3"/>
      <c r="X59" s="3"/>
      <c r="Y59" s="3"/>
    </row>
    <row r="60" spans="1:25" customFormat="1" x14ac:dyDescent="0.25">
      <c r="A60" s="69">
        <v>44181</v>
      </c>
      <c r="B60" s="52">
        <f t="shared" si="1"/>
        <v>36082.08960315086</v>
      </c>
      <c r="C60" s="2">
        <f t="shared" si="2"/>
        <v>0.8299999999999994</v>
      </c>
      <c r="D60" s="2"/>
      <c r="E60" s="3">
        <f t="shared" si="11"/>
        <v>424579.67606819072</v>
      </c>
      <c r="F60" s="3">
        <f t="shared" si="12"/>
        <v>16983.18704272763</v>
      </c>
      <c r="G60" s="3">
        <f t="shared" si="9"/>
        <v>480.16866976590291</v>
      </c>
      <c r="H60" s="3"/>
      <c r="I60" s="4"/>
      <c r="J60" s="5"/>
      <c r="K60" s="3">
        <f t="shared" si="3"/>
        <v>238.10828367606808</v>
      </c>
      <c r="L60" s="2">
        <f t="shared" si="4"/>
        <v>0.2599999999999989</v>
      </c>
      <c r="M60" s="2"/>
      <c r="N60" s="3">
        <f t="shared" si="13"/>
        <v>9935.7217337114762</v>
      </c>
      <c r="O60" s="3">
        <f t="shared" si="8"/>
        <v>397.42886934845905</v>
      </c>
      <c r="P60" s="52">
        <f t="shared" si="10"/>
        <v>22.160278147017177</v>
      </c>
      <c r="Q60" s="52"/>
      <c r="R60" s="4"/>
      <c r="S60" s="34"/>
      <c r="T60" s="5">
        <v>0</v>
      </c>
      <c r="U60" s="2">
        <f t="shared" si="0"/>
        <v>0</v>
      </c>
      <c r="V60" s="2"/>
      <c r="W60" s="3"/>
      <c r="X60" s="3"/>
      <c r="Y60" s="3"/>
    </row>
    <row r="61" spans="1:25" customFormat="1" x14ac:dyDescent="0.25">
      <c r="A61" s="69">
        <v>44182</v>
      </c>
      <c r="B61" s="52">
        <f t="shared" si="1"/>
        <v>34490.851786772044</v>
      </c>
      <c r="C61" s="2">
        <f t="shared" si="2"/>
        <v>0.8199999999999994</v>
      </c>
      <c r="D61" s="2"/>
      <c r="E61" s="3">
        <f t="shared" si="11"/>
        <v>411053.66087837255</v>
      </c>
      <c r="F61" s="3">
        <f t="shared" si="12"/>
        <v>16442.146435134902</v>
      </c>
      <c r="G61" s="3">
        <f t="shared" si="9"/>
        <v>469.98613402211805</v>
      </c>
      <c r="H61" s="3"/>
      <c r="I61" s="4"/>
      <c r="J61" s="5"/>
      <c r="K61" s="3">
        <f t="shared" si="3"/>
        <v>172.15253536897072</v>
      </c>
      <c r="L61" s="2">
        <f t="shared" si="4"/>
        <v>0.23999999999999891</v>
      </c>
      <c r="M61" s="2"/>
      <c r="N61" s="3">
        <f t="shared" si="13"/>
        <v>7891.8464543787304</v>
      </c>
      <c r="O61" s="3">
        <f t="shared" si="8"/>
        <v>315.67385817514923</v>
      </c>
      <c r="P61" s="52">
        <f t="shared" si="10"/>
        <v>18.194915622047592</v>
      </c>
      <c r="Q61" s="52"/>
      <c r="R61" s="4"/>
      <c r="S61" s="34"/>
      <c r="T61" s="5">
        <v>0</v>
      </c>
      <c r="U61" s="2">
        <f t="shared" si="0"/>
        <v>0</v>
      </c>
      <c r="V61" s="2"/>
      <c r="W61" s="3"/>
      <c r="X61" s="3"/>
      <c r="Y61" s="3"/>
    </row>
    <row r="62" spans="1:25" customFormat="1" x14ac:dyDescent="0.25">
      <c r="A62" s="69">
        <v>44183</v>
      </c>
      <c r="B62" s="52">
        <f t="shared" si="1"/>
        <v>32877.974970176874</v>
      </c>
      <c r="C62" s="2">
        <f t="shared" si="2"/>
        <v>0.80999999999999939</v>
      </c>
      <c r="D62" s="2"/>
      <c r="E62" s="3">
        <f t="shared" si="11"/>
        <v>396933.02244633756</v>
      </c>
      <c r="F62" s="3">
        <f t="shared" si="12"/>
        <v>15877.320897853502</v>
      </c>
      <c r="G62" s="3">
        <f t="shared" si="9"/>
        <v>458.86572101306956</v>
      </c>
      <c r="H62" s="3"/>
      <c r="I62" s="4"/>
      <c r="J62" s="5"/>
      <c r="K62" s="3">
        <f t="shared" si="3"/>
        <v>122.02927538455343</v>
      </c>
      <c r="L62" s="2">
        <f t="shared" si="4"/>
        <v>0.21999999999999892</v>
      </c>
      <c r="M62" s="2"/>
      <c r="N62" s="3">
        <f t="shared" si="13"/>
        <v>6194.3841675585245</v>
      </c>
      <c r="O62" s="3">
        <f t="shared" si="8"/>
        <v>247.77536670234099</v>
      </c>
      <c r="P62" s="52">
        <f t="shared" si="10"/>
        <v>14.774375573354346</v>
      </c>
      <c r="Q62" s="52"/>
      <c r="R62" s="4"/>
      <c r="S62" s="34"/>
      <c r="T62" s="5">
        <v>0</v>
      </c>
      <c r="U62" s="2">
        <f t="shared" si="0"/>
        <v>0</v>
      </c>
      <c r="V62" s="2"/>
      <c r="W62" s="3"/>
      <c r="X62" s="3"/>
      <c r="Y62" s="3"/>
    </row>
    <row r="63" spans="1:25" customFormat="1" x14ac:dyDescent="0.25">
      <c r="A63" s="69">
        <v>44184</v>
      </c>
      <c r="B63" s="52">
        <f t="shared" si="1"/>
        <v>31252.161328805112</v>
      </c>
      <c r="C63" s="2">
        <f t="shared" si="2"/>
        <v>0.79999999999999938</v>
      </c>
      <c r="D63" s="2"/>
      <c r="E63" s="3">
        <f t="shared" si="11"/>
        <v>382298.61167383572</v>
      </c>
      <c r="F63" s="3">
        <f t="shared" si="12"/>
        <v>15291.94446695343</v>
      </c>
      <c r="G63" s="3">
        <f t="shared" si="9"/>
        <v>446.87220648569246</v>
      </c>
      <c r="H63" s="3"/>
      <c r="I63" s="4"/>
      <c r="J63" s="5"/>
      <c r="K63" s="3">
        <f t="shared" si="3"/>
        <v>84.646150696597871</v>
      </c>
      <c r="L63" s="2">
        <f t="shared" si="4"/>
        <v>0.19999999999999893</v>
      </c>
      <c r="M63" s="2"/>
      <c r="N63" s="3">
        <f t="shared" si="13"/>
        <v>4801.5927609196879</v>
      </c>
      <c r="O63" s="3">
        <f t="shared" si="8"/>
        <v>192.06371043678752</v>
      </c>
      <c r="P63" s="52">
        <f t="shared" si="10"/>
        <v>11.857835106420973</v>
      </c>
      <c r="Q63" s="52"/>
      <c r="R63" s="4"/>
      <c r="S63" s="34"/>
      <c r="T63" s="5">
        <v>0</v>
      </c>
      <c r="U63" s="2">
        <f t="shared" si="0"/>
        <v>0</v>
      </c>
      <c r="V63" s="2"/>
      <c r="W63" s="3"/>
      <c r="X63" s="3"/>
      <c r="Y63" s="3"/>
    </row>
    <row r="64" spans="1:25" s="22" customFormat="1" x14ac:dyDescent="0.25">
      <c r="A64" s="70">
        <v>44185</v>
      </c>
      <c r="B64" s="53">
        <f t="shared" si="1"/>
        <v>29621.939280571194</v>
      </c>
      <c r="C64" s="18">
        <f t="shared" si="2"/>
        <v>0.78999999999999937</v>
      </c>
      <c r="D64" s="18"/>
      <c r="E64" s="19">
        <f t="shared" si="11"/>
        <v>367233.33030583762</v>
      </c>
      <c r="F64" s="19">
        <f t="shared" si="12"/>
        <v>14689.333212233505</v>
      </c>
      <c r="G64" s="19">
        <f t="shared" si="9"/>
        <v>434.0759953343279</v>
      </c>
      <c r="H64" s="19"/>
      <c r="I64" s="20"/>
      <c r="J64" s="21"/>
      <c r="K64" s="19">
        <f t="shared" si="3"/>
        <v>57.325910910715415</v>
      </c>
      <c r="L64" s="18">
        <f t="shared" si="4"/>
        <v>0.17999999999999894</v>
      </c>
      <c r="M64" s="18"/>
      <c r="N64" s="19">
        <f t="shared" si="13"/>
        <v>3673.1351611883069</v>
      </c>
      <c r="O64" s="19">
        <f t="shared" si="8"/>
        <v>146.92540644753228</v>
      </c>
      <c r="P64" s="53">
        <f t="shared" si="10"/>
        <v>9.4008054724005614</v>
      </c>
      <c r="Q64" s="53"/>
      <c r="R64" s="20"/>
      <c r="S64" s="35"/>
      <c r="T64" s="21">
        <v>0</v>
      </c>
      <c r="U64" s="18">
        <f t="shared" si="0"/>
        <v>0</v>
      </c>
      <c r="V64" s="18">
        <f>AVERAGE(U58:U64)</f>
        <v>0</v>
      </c>
      <c r="W64" s="19"/>
      <c r="X64" s="19"/>
      <c r="Y64" s="19"/>
    </row>
    <row r="65" spans="1:25" customFormat="1" x14ac:dyDescent="0.25">
      <c r="A65" s="69">
        <v>44186</v>
      </c>
      <c r="B65" s="52">
        <f t="shared" si="1"/>
        <v>27995.58412578945</v>
      </c>
      <c r="C65" s="2">
        <f t="shared" si="2"/>
        <v>0.77999999999999936</v>
      </c>
      <c r="D65" s="2"/>
      <c r="E65" s="3">
        <f t="shared" si="11"/>
        <v>351821.31489819434</v>
      </c>
      <c r="F65" s="3">
        <f t="shared" si="12"/>
        <v>14072.852595927774</v>
      </c>
      <c r="G65" s="3">
        <f t="shared" si="9"/>
        <v>420.55242867124116</v>
      </c>
      <c r="H65" s="3"/>
      <c r="I65" s="4"/>
      <c r="J65" s="5"/>
      <c r="K65" s="3">
        <f t="shared" si="3"/>
        <v>37.7980279900559</v>
      </c>
      <c r="L65" s="2">
        <f t="shared" si="4"/>
        <v>0.15999999999999895</v>
      </c>
      <c r="M65" s="2"/>
      <c r="N65" s="3">
        <f t="shared" si="13"/>
        <v>2770.8526419383065</v>
      </c>
      <c r="O65" s="3">
        <f t="shared" si="8"/>
        <v>110.83410567753226</v>
      </c>
      <c r="P65" s="52">
        <f t="shared" si="10"/>
        <v>7.3566992465423526</v>
      </c>
      <c r="Q65" s="52"/>
      <c r="R65" s="4"/>
      <c r="S65" s="34"/>
      <c r="T65" s="5">
        <v>0</v>
      </c>
      <c r="U65" s="2">
        <f t="shared" si="0"/>
        <v>0</v>
      </c>
      <c r="V65" s="2"/>
      <c r="W65" s="3"/>
      <c r="X65" s="3"/>
      <c r="Y65" s="3"/>
    </row>
    <row r="66" spans="1:25" customFormat="1" x14ac:dyDescent="0.25">
      <c r="A66" s="69">
        <v>44187</v>
      </c>
      <c r="B66" s="52">
        <f t="shared" si="1"/>
        <v>26381.043557975976</v>
      </c>
      <c r="C66" s="2">
        <f t="shared" si="2"/>
        <v>0.76999999999999935</v>
      </c>
      <c r="D66" s="2"/>
      <c r="E66" s="3">
        <f t="shared" si="11"/>
        <v>336147.11558904627</v>
      </c>
      <c r="F66" s="3">
        <f t="shared" si="12"/>
        <v>13445.884623561851</v>
      </c>
      <c r="G66" s="3">
        <f t="shared" si="9"/>
        <v>406.38103279164301</v>
      </c>
      <c r="H66" s="3"/>
      <c r="I66" s="4"/>
      <c r="J66" s="5"/>
      <c r="K66" s="3">
        <f t="shared" si="3"/>
        <v>24.177273991880444</v>
      </c>
      <c r="L66" s="2">
        <f t="shared" si="4"/>
        <v>0.13999999999999896</v>
      </c>
      <c r="M66" s="2"/>
      <c r="N66" s="3">
        <f t="shared" si="13"/>
        <v>2059.3599912759523</v>
      </c>
      <c r="O66" s="3">
        <f t="shared" si="8"/>
        <v>82.37439965103809</v>
      </c>
      <c r="P66" s="52">
        <f t="shared" si="10"/>
        <v>5.6782837087605236</v>
      </c>
      <c r="Q66" s="52"/>
      <c r="R66" s="4"/>
      <c r="S66" s="34"/>
      <c r="T66" s="5">
        <v>0</v>
      </c>
      <c r="U66" s="2">
        <f t="shared" si="0"/>
        <v>0</v>
      </c>
      <c r="V66" s="2"/>
      <c r="W66" s="3"/>
      <c r="X66" s="3"/>
      <c r="Y66" s="3"/>
    </row>
    <row r="67" spans="1:25" customFormat="1" x14ac:dyDescent="0.25">
      <c r="A67" s="69">
        <v>44188</v>
      </c>
      <c r="B67" s="52">
        <f t="shared" si="1"/>
        <v>24785.869059804387</v>
      </c>
      <c r="C67" s="2">
        <f t="shared" si="2"/>
        <v>0.75999999999999934</v>
      </c>
      <c r="D67" s="2"/>
      <c r="E67" s="3">
        <f t="shared" si="11"/>
        <v>320294.88136968628</v>
      </c>
      <c r="F67" s="3">
        <f t="shared" si="12"/>
        <v>12811.795254787452</v>
      </c>
      <c r="G67" s="3">
        <f t="shared" si="9"/>
        <v>391.64472049217744</v>
      </c>
      <c r="H67" s="3"/>
      <c r="I67" s="4"/>
      <c r="J67" s="5"/>
      <c r="K67" s="3">
        <f t="shared" si="3"/>
        <v>14.932425019060908</v>
      </c>
      <c r="L67" s="2">
        <f t="shared" si="4"/>
        <v>0.11999999999999895</v>
      </c>
      <c r="M67" s="2"/>
      <c r="N67" s="3">
        <f t="shared" si="13"/>
        <v>1506.4640454189607</v>
      </c>
      <c r="O67" s="3">
        <f t="shared" si="8"/>
        <v>60.25856181675843</v>
      </c>
      <c r="P67" s="52">
        <f t="shared" si="10"/>
        <v>4.3189781733054255</v>
      </c>
      <c r="Q67" s="52"/>
      <c r="R67" s="4"/>
      <c r="S67" s="34"/>
      <c r="T67" s="5">
        <v>0</v>
      </c>
      <c r="U67" s="2">
        <f t="shared" si="0"/>
        <v>0</v>
      </c>
      <c r="V67" s="2"/>
      <c r="W67" s="3"/>
      <c r="X67" s="3"/>
      <c r="Y67" s="3"/>
    </row>
    <row r="68" spans="1:25" customFormat="1" x14ac:dyDescent="0.25">
      <c r="A68" s="72">
        <v>44189</v>
      </c>
      <c r="B68" s="52">
        <f t="shared" si="1"/>
        <v>23217.154083611338</v>
      </c>
      <c r="C68" s="2">
        <f t="shared" si="2"/>
        <v>0.74999999999999933</v>
      </c>
      <c r="D68" s="2"/>
      <c r="E68" s="3">
        <f t="shared" si="11"/>
        <v>304347.56340407988</v>
      </c>
      <c r="F68" s="3">
        <f t="shared" si="12"/>
        <v>12173.902536163196</v>
      </c>
      <c r="G68" s="3">
        <f t="shared" si="9"/>
        <v>376.4289560742269</v>
      </c>
      <c r="H68" s="3"/>
      <c r="I68" s="4"/>
      <c r="J68" s="5"/>
      <c r="K68" s="3">
        <f t="shared" si="3"/>
        <v>8.8482546990458459</v>
      </c>
      <c r="L68" s="2">
        <f t="shared" si="4"/>
        <v>9.9999999999998951E-2</v>
      </c>
      <c r="M68" s="2"/>
      <c r="N68" s="3">
        <f t="shared" si="13"/>
        <v>1083.4144827874636</v>
      </c>
      <c r="O68" s="3">
        <f t="shared" si="8"/>
        <v>43.336579311498546</v>
      </c>
      <c r="P68" s="52">
        <f t="shared" si="10"/>
        <v>3.233963450505152</v>
      </c>
      <c r="Q68" s="52"/>
      <c r="R68" s="4"/>
      <c r="S68" s="34"/>
      <c r="T68" s="5">
        <v>0</v>
      </c>
      <c r="U68" s="2">
        <f t="shared" ref="U68:U78" si="14">POWER((T68/MAX(T67,1)),4.4)</f>
        <v>0</v>
      </c>
      <c r="V68" s="2"/>
      <c r="W68" s="3"/>
      <c r="X68" s="3"/>
      <c r="Y68" s="3"/>
    </row>
    <row r="69" spans="1:25" customFormat="1" x14ac:dyDescent="0.25">
      <c r="A69" s="72">
        <v>44190</v>
      </c>
      <c r="B69" s="52">
        <f t="shared" ref="B69:B75" si="15">B68*(POWER(C69,1/$D$2))</f>
        <v>21681.479784258125</v>
      </c>
      <c r="C69" s="2">
        <f t="shared" si="2"/>
        <v>0.73999999999999932</v>
      </c>
      <c r="D69" s="2"/>
      <c r="E69" s="3">
        <f t="shared" si="11"/>
        <v>288386.14758091536</v>
      </c>
      <c r="F69" s="3">
        <f t="shared" si="12"/>
        <v>11535.445903236614</v>
      </c>
      <c r="G69" s="3">
        <f t="shared" si="9"/>
        <v>360.8208960315086</v>
      </c>
      <c r="H69" s="3"/>
      <c r="I69" s="4"/>
      <c r="J69" s="5"/>
      <c r="K69" s="3">
        <f t="shared" ref="K69:K75" si="16">K68*(POWER(L69,1/$D$2))</f>
        <v>4.9837917309473809</v>
      </c>
      <c r="L69" s="2">
        <f t="shared" ref="L69:L72" si="17">L68-0.02</f>
        <v>7.9999999999998947E-2</v>
      </c>
      <c r="M69" s="2"/>
      <c r="N69" s="3">
        <f t="shared" ref="N69:N75" si="18">SUM(K60:K69)</f>
        <v>765.00192946789593</v>
      </c>
      <c r="O69" s="3">
        <f t="shared" si="8"/>
        <v>30.600077178715839</v>
      </c>
      <c r="P69" s="52">
        <f t="shared" si="10"/>
        <v>2.3810828367606809</v>
      </c>
      <c r="Q69" s="52"/>
      <c r="R69" s="4"/>
      <c r="S69" s="34"/>
      <c r="T69" s="5">
        <v>0</v>
      </c>
      <c r="U69" s="2">
        <f t="shared" si="14"/>
        <v>0</v>
      </c>
      <c r="V69" s="2"/>
      <c r="W69" s="3"/>
      <c r="X69" s="3"/>
      <c r="Y69" s="3"/>
    </row>
    <row r="70" spans="1:25" customFormat="1" x14ac:dyDescent="0.25">
      <c r="A70" s="72">
        <v>44191</v>
      </c>
      <c r="B70" s="52">
        <f t="shared" si="15"/>
        <v>20184.868926845913</v>
      </c>
      <c r="C70" s="2">
        <f t="shared" ref="C70:C78" si="19">C69-0.01</f>
        <v>0.72999999999999932</v>
      </c>
      <c r="D70" s="2"/>
      <c r="E70" s="3">
        <f t="shared" si="11"/>
        <v>272488.92690461042</v>
      </c>
      <c r="F70" s="3">
        <f t="shared" si="12"/>
        <v>10899.557076184417</v>
      </c>
      <c r="G70" s="3">
        <f t="shared" si="9"/>
        <v>344.90851786772043</v>
      </c>
      <c r="H70" s="3"/>
      <c r="I70" s="4"/>
      <c r="J70" s="5"/>
      <c r="K70" s="3">
        <f t="shared" si="16"/>
        <v>2.6294625364597661</v>
      </c>
      <c r="L70" s="2">
        <f t="shared" si="17"/>
        <v>5.9999999999998943E-2</v>
      </c>
      <c r="M70" s="2"/>
      <c r="N70" s="3">
        <f t="shared" si="18"/>
        <v>529.52310832828766</v>
      </c>
      <c r="O70" s="3">
        <f t="shared" si="8"/>
        <v>21.180924333131507</v>
      </c>
      <c r="P70" s="52">
        <f t="shared" si="10"/>
        <v>1.7215253536897073</v>
      </c>
      <c r="Q70" s="52"/>
      <c r="R70" s="4"/>
      <c r="S70" s="34"/>
      <c r="T70" s="5">
        <v>0</v>
      </c>
      <c r="U70" s="2">
        <f t="shared" si="14"/>
        <v>0</v>
      </c>
      <c r="V70" s="2"/>
      <c r="W70" s="3"/>
      <c r="X70" s="3"/>
      <c r="Y70" s="3"/>
    </row>
    <row r="71" spans="1:25" s="22" customFormat="1" x14ac:dyDescent="0.25">
      <c r="A71" s="74">
        <v>44192</v>
      </c>
      <c r="B71" s="53">
        <f t="shared" si="15"/>
        <v>18732.748436082318</v>
      </c>
      <c r="C71" s="18">
        <f t="shared" si="19"/>
        <v>0.71999999999999931</v>
      </c>
      <c r="D71" s="18"/>
      <c r="E71" s="19">
        <f t="shared" si="11"/>
        <v>256730.82355392067</v>
      </c>
      <c r="F71" s="19">
        <f t="shared" si="12"/>
        <v>10269.232942156827</v>
      </c>
      <c r="G71" s="19">
        <f t="shared" si="9"/>
        <v>328.77974970176876</v>
      </c>
      <c r="H71" s="19"/>
      <c r="I71" s="20"/>
      <c r="J71" s="21"/>
      <c r="K71" s="19">
        <f t="shared" si="16"/>
        <v>1.2651830042088936</v>
      </c>
      <c r="L71" s="18">
        <f t="shared" si="17"/>
        <v>3.9999999999998939E-2</v>
      </c>
      <c r="M71" s="18"/>
      <c r="N71" s="19">
        <f t="shared" si="18"/>
        <v>358.63575596352587</v>
      </c>
      <c r="O71" s="19">
        <f t="shared" si="8"/>
        <v>14.345430238541034</v>
      </c>
      <c r="P71" s="53">
        <f t="shared" si="10"/>
        <v>1.2202927538455344</v>
      </c>
      <c r="Q71" s="53"/>
      <c r="R71" s="20"/>
      <c r="S71" s="35"/>
      <c r="T71" s="21">
        <v>0</v>
      </c>
      <c r="U71" s="18">
        <f t="shared" si="14"/>
        <v>0</v>
      </c>
      <c r="V71" s="18">
        <f>AVERAGE(U65:U71)</f>
        <v>0</v>
      </c>
      <c r="W71" s="19"/>
      <c r="X71" s="19"/>
      <c r="Y71" s="19"/>
    </row>
    <row r="72" spans="1:25" customFormat="1" x14ac:dyDescent="0.25">
      <c r="A72" s="72">
        <v>44193</v>
      </c>
      <c r="B72" s="52">
        <f t="shared" si="15"/>
        <v>17329.920891583024</v>
      </c>
      <c r="C72" s="2">
        <f t="shared" si="19"/>
        <v>0.7099999999999993</v>
      </c>
      <c r="D72" s="2"/>
      <c r="E72" s="3">
        <f t="shared" si="11"/>
        <v>241182.76947532682</v>
      </c>
      <c r="F72" s="3">
        <f t="shared" si="12"/>
        <v>9647.3107790130725</v>
      </c>
      <c r="G72" s="3">
        <f t="shared" si="9"/>
        <v>312.52161328805113</v>
      </c>
      <c r="H72" s="3"/>
      <c r="I72" s="4"/>
      <c r="J72" s="5"/>
      <c r="K72" s="3">
        <f t="shared" si="16"/>
        <v>0.5200244971968625</v>
      </c>
      <c r="L72" s="2">
        <f t="shared" si="17"/>
        <v>1.9999999999998939E-2</v>
      </c>
      <c r="M72" s="2"/>
      <c r="N72" s="3">
        <f t="shared" si="18"/>
        <v>237.12650507616925</v>
      </c>
      <c r="O72" s="3">
        <f t="shared" si="8"/>
        <v>9.4850602030467694</v>
      </c>
      <c r="P72" s="52">
        <f t="shared" si="10"/>
        <v>0.84646150696597877</v>
      </c>
      <c r="Q72" s="52"/>
      <c r="R72" s="4"/>
      <c r="S72" s="34"/>
      <c r="T72" s="5">
        <v>0</v>
      </c>
      <c r="U72" s="2">
        <f t="shared" si="14"/>
        <v>0</v>
      </c>
      <c r="V72" s="2"/>
      <c r="W72" s="3"/>
      <c r="X72" s="3"/>
      <c r="Y72" s="3"/>
    </row>
    <row r="73" spans="1:25" customFormat="1" x14ac:dyDescent="0.25">
      <c r="A73" s="72">
        <v>44194</v>
      </c>
      <c r="B73" s="52">
        <f t="shared" si="15"/>
        <v>15980.545107794091</v>
      </c>
      <c r="C73" s="2">
        <f t="shared" si="19"/>
        <v>0.69999999999999929</v>
      </c>
      <c r="D73" s="2"/>
      <c r="E73" s="3">
        <f t="shared" si="11"/>
        <v>225911.15325431581</v>
      </c>
      <c r="F73" s="3">
        <f t="shared" si="12"/>
        <v>9036.4461301726333</v>
      </c>
      <c r="G73" s="3">
        <f t="shared" si="9"/>
        <v>296.21939280571195</v>
      </c>
      <c r="H73" s="3"/>
      <c r="I73" s="4"/>
      <c r="J73" s="5"/>
      <c r="K73" s="3">
        <f t="shared" si="16"/>
        <v>0</v>
      </c>
      <c r="L73" s="2">
        <v>0</v>
      </c>
      <c r="M73" s="2"/>
      <c r="N73" s="3">
        <f t="shared" si="18"/>
        <v>152.48035437957139</v>
      </c>
      <c r="O73" s="3">
        <f t="shared" si="8"/>
        <v>6.0992141751828557</v>
      </c>
      <c r="P73" s="52">
        <f t="shared" si="10"/>
        <v>0.57325910910715416</v>
      </c>
      <c r="Q73" s="52"/>
      <c r="R73" s="4"/>
      <c r="S73" s="34"/>
      <c r="T73" s="5">
        <v>0</v>
      </c>
      <c r="U73" s="2">
        <f t="shared" si="14"/>
        <v>0</v>
      </c>
      <c r="V73" s="2"/>
      <c r="W73" s="3"/>
      <c r="X73" s="3"/>
      <c r="Y73" s="3"/>
    </row>
    <row r="74" spans="1:25" customFormat="1" x14ac:dyDescent="0.25">
      <c r="A74" s="72">
        <v>44195</v>
      </c>
      <c r="B74" s="52">
        <f t="shared" si="15"/>
        <v>14688.125772319994</v>
      </c>
      <c r="C74" s="2">
        <f t="shared" si="19"/>
        <v>0.68999999999999928</v>
      </c>
      <c r="D74" s="2"/>
      <c r="E74" s="3">
        <f t="shared" si="11"/>
        <v>210977.33974606462</v>
      </c>
      <c r="F74" s="3">
        <f t="shared" si="12"/>
        <v>8439.0935898425851</v>
      </c>
      <c r="G74" s="3">
        <f t="shared" si="9"/>
        <v>279.95584125789452</v>
      </c>
      <c r="H74" s="3"/>
      <c r="I74" s="4"/>
      <c r="J74" s="5"/>
      <c r="K74" s="3">
        <f t="shared" si="16"/>
        <v>0</v>
      </c>
      <c r="L74" s="2">
        <v>0</v>
      </c>
      <c r="M74" s="2"/>
      <c r="N74" s="3">
        <f t="shared" si="18"/>
        <v>95.154443468856002</v>
      </c>
      <c r="O74" s="3">
        <f t="shared" si="8"/>
        <v>3.8061777387542399</v>
      </c>
      <c r="P74" s="52">
        <f t="shared" si="10"/>
        <v>0.37798027990055899</v>
      </c>
      <c r="Q74" s="52"/>
      <c r="R74" s="4"/>
      <c r="S74" s="34"/>
      <c r="T74" s="5">
        <v>0</v>
      </c>
      <c r="U74" s="2">
        <f t="shared" si="14"/>
        <v>0</v>
      </c>
      <c r="V74" s="2"/>
      <c r="W74" s="3"/>
      <c r="X74" s="3"/>
      <c r="Y74" s="3"/>
    </row>
    <row r="75" spans="1:25" customFormat="1" x14ac:dyDescent="0.25">
      <c r="A75" s="72">
        <v>44196</v>
      </c>
      <c r="B75" s="52">
        <f t="shared" si="15"/>
        <v>13455.511955966587</v>
      </c>
      <c r="C75" s="2">
        <f t="shared" si="19"/>
        <v>0.67999999999999927</v>
      </c>
      <c r="D75" s="2"/>
      <c r="E75" s="3">
        <f t="shared" si="11"/>
        <v>196437.26757624175</v>
      </c>
      <c r="F75" s="3">
        <f t="shared" si="12"/>
        <v>7857.4907030496697</v>
      </c>
      <c r="G75" s="3">
        <f t="shared" si="9"/>
        <v>263.81043557975977</v>
      </c>
      <c r="H75" s="3"/>
      <c r="I75" s="4"/>
      <c r="J75" s="5"/>
      <c r="K75" s="3">
        <f t="shared" si="16"/>
        <v>0</v>
      </c>
      <c r="L75" s="2">
        <v>0</v>
      </c>
      <c r="M75" s="2"/>
      <c r="N75" s="3">
        <f t="shared" si="18"/>
        <v>57.356415478800109</v>
      </c>
      <c r="O75" s="3">
        <f t="shared" ref="O75" si="20">N75*0.04</f>
        <v>2.2942566191520046</v>
      </c>
      <c r="P75" s="52">
        <f t="shared" si="10"/>
        <v>0.24177273991880444</v>
      </c>
      <c r="Q75" s="52"/>
      <c r="R75" s="4"/>
      <c r="S75" s="34"/>
      <c r="T75" s="5">
        <v>0</v>
      </c>
      <c r="U75" s="2">
        <f t="shared" si="14"/>
        <v>0</v>
      </c>
      <c r="V75" s="2"/>
      <c r="W75" s="3"/>
      <c r="X75" s="3"/>
      <c r="Y75" s="3"/>
    </row>
    <row r="76" spans="1:25" customFormat="1" x14ac:dyDescent="0.25">
      <c r="A76" s="72">
        <v>44197</v>
      </c>
      <c r="B76" s="52">
        <f t="shared" ref="B76:B78" si="21">B75*(POWER(C76,1/$D$2))</f>
        <v>12284.904155330085</v>
      </c>
      <c r="C76" s="2">
        <f t="shared" si="19"/>
        <v>0.66999999999999926</v>
      </c>
      <c r="D76" s="2"/>
      <c r="E76" s="3">
        <f t="shared" ref="E76:E78" si="22">SUM(B67:B76)</f>
        <v>182341.12817359588</v>
      </c>
      <c r="F76" s="3">
        <f t="shared" ref="F76:F78" si="23">E76*0.04</f>
        <v>7293.6451269438348</v>
      </c>
      <c r="G76" s="3">
        <f t="shared" ref="G76:G78" si="24">0.01*B67</f>
        <v>247.85869059804386</v>
      </c>
      <c r="H76" s="3"/>
      <c r="I76" s="4"/>
      <c r="J76" s="5"/>
      <c r="K76" s="3">
        <f t="shared" ref="K76:K78" si="25">K75*(POWER(L76,1/$D$2))</f>
        <v>0</v>
      </c>
      <c r="L76" s="2">
        <v>0</v>
      </c>
      <c r="M76" s="2"/>
      <c r="N76" s="3">
        <f t="shared" ref="N76:N78" si="26">SUM(K67:K76)</f>
        <v>33.179141486919661</v>
      </c>
      <c r="O76" s="3">
        <f t="shared" ref="O76:O78" si="27">N76*0.04</f>
        <v>1.3271656594767864</v>
      </c>
      <c r="P76" s="52">
        <f t="shared" ref="P76:P78" si="28">0.01*K67</f>
        <v>0.14932425019060908</v>
      </c>
      <c r="Q76" s="52"/>
      <c r="R76" s="4"/>
      <c r="S76" s="34"/>
      <c r="T76" s="5">
        <v>0</v>
      </c>
      <c r="U76" s="2">
        <f t="shared" si="14"/>
        <v>0</v>
      </c>
      <c r="V76" s="2"/>
      <c r="W76" s="3"/>
      <c r="X76" s="3"/>
      <c r="Y76" s="3"/>
    </row>
    <row r="77" spans="1:25" customFormat="1" x14ac:dyDescent="0.25">
      <c r="A77" s="72">
        <v>44198</v>
      </c>
      <c r="B77" s="52">
        <f t="shared" si="21"/>
        <v>11177.869387601042</v>
      </c>
      <c r="C77" s="2">
        <f t="shared" si="19"/>
        <v>0.65999999999999925</v>
      </c>
      <c r="D77" s="2"/>
      <c r="E77" s="3">
        <f t="shared" si="22"/>
        <v>168733.12850139252</v>
      </c>
      <c r="F77" s="3">
        <f t="shared" si="23"/>
        <v>6749.325140055701</v>
      </c>
      <c r="G77" s="3">
        <f t="shared" si="24"/>
        <v>232.17154083611339</v>
      </c>
      <c r="H77" s="3"/>
      <c r="I77" s="4"/>
      <c r="J77" s="5"/>
      <c r="K77" s="3">
        <f t="shared" si="25"/>
        <v>0</v>
      </c>
      <c r="L77" s="2">
        <v>0</v>
      </c>
      <c r="M77" s="2"/>
      <c r="N77" s="3">
        <f t="shared" si="26"/>
        <v>18.246716467858747</v>
      </c>
      <c r="O77" s="3">
        <f t="shared" si="27"/>
        <v>0.72986865871434992</v>
      </c>
      <c r="P77" s="52">
        <f t="shared" si="28"/>
        <v>8.8482546990458461E-2</v>
      </c>
      <c r="Q77" s="52"/>
      <c r="R77" s="4"/>
      <c r="S77" s="34"/>
      <c r="T77" s="5">
        <v>0</v>
      </c>
      <c r="U77" s="2">
        <f t="shared" si="14"/>
        <v>0</v>
      </c>
      <c r="V77" s="2"/>
      <c r="W77" s="3"/>
      <c r="X77" s="3"/>
      <c r="Y77" s="3"/>
    </row>
    <row r="78" spans="1:25" s="22" customFormat="1" x14ac:dyDescent="0.25">
      <c r="A78" s="74">
        <v>44199</v>
      </c>
      <c r="B78" s="58">
        <f t="shared" si="21"/>
        <v>10135.363730381823</v>
      </c>
      <c r="C78" s="24">
        <f t="shared" si="19"/>
        <v>0.64999999999999925</v>
      </c>
      <c r="D78" s="24"/>
      <c r="E78" s="23">
        <f t="shared" si="22"/>
        <v>155651.33814816302</v>
      </c>
      <c r="F78" s="23">
        <f t="shared" si="23"/>
        <v>6226.0535259265207</v>
      </c>
      <c r="G78" s="23">
        <f t="shared" si="24"/>
        <v>216.81479784258124</v>
      </c>
      <c r="H78" s="23"/>
      <c r="I78" s="56"/>
      <c r="J78" s="57"/>
      <c r="K78" s="23">
        <f t="shared" si="25"/>
        <v>0</v>
      </c>
      <c r="L78" s="24">
        <v>0</v>
      </c>
      <c r="M78" s="24"/>
      <c r="N78" s="23">
        <f t="shared" si="26"/>
        <v>9.3984617688129024</v>
      </c>
      <c r="O78" s="23">
        <f t="shared" si="27"/>
        <v>0.37593847075251613</v>
      </c>
      <c r="P78" s="58">
        <f t="shared" si="28"/>
        <v>4.983791730947381E-2</v>
      </c>
      <c r="Q78" s="58"/>
      <c r="R78" s="56"/>
      <c r="S78" s="59"/>
      <c r="T78" s="57">
        <v>0</v>
      </c>
      <c r="U78" s="24">
        <f t="shared" si="14"/>
        <v>0</v>
      </c>
      <c r="V78" s="24">
        <f>AVERAGE(U72:U78)</f>
        <v>0</v>
      </c>
      <c r="W78" s="23"/>
      <c r="X78" s="23"/>
      <c r="Y78" s="23"/>
    </row>
  </sheetData>
  <mergeCells count="3">
    <mergeCell ref="B1:G1"/>
    <mergeCell ref="K1:P1"/>
    <mergeCell ref="T1:Y1"/>
  </mergeCells>
  <conditionalFormatting sqref="K3:K78">
    <cfRule type="colorScale" priority="2">
      <colorScale>
        <cfvo type="min"/>
        <cfvo type="max"/>
        <color theme="9" tint="0.79998168889431442"/>
        <color theme="7"/>
      </colorScale>
    </cfRule>
  </conditionalFormatting>
  <conditionalFormatting sqref="B3:B78">
    <cfRule type="colorScale" priority="1">
      <colorScale>
        <cfvo type="min"/>
        <cfvo type="max"/>
        <color theme="9" tint="0.79998168889431442"/>
        <color theme="7"/>
      </colorScale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Křišťan, Martin</dc:creator>
  <cp:lastModifiedBy>Křišťan, Martin</cp:lastModifiedBy>
  <dcterms:created xsi:type="dcterms:W3CDTF">2020-10-18T21:21:02Z</dcterms:created>
  <dcterms:modified xsi:type="dcterms:W3CDTF">2020-10-21T19:25:21Z</dcterms:modified>
</cp:coreProperties>
</file>